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VerticalScroll="0" showSheetTabs="0" xWindow="1800" yWindow="660" windowWidth="14000" windowHeight="9540" activeTab="0"/>
  </bookViews>
  <sheets>
    <sheet name="Intro" sheetId="1" r:id="rId1"/>
    <sheet name="O1 Q1" sheetId="2" r:id="rId2"/>
    <sheet name="O1 Q2" sheetId="3" r:id="rId3"/>
    <sheet name="O1 Q3" sheetId="4" r:id="rId4"/>
    <sheet name="O2 Q4a,b,c" sheetId="5" r:id="rId5"/>
    <sheet name="O2 Q4d" sheetId="6" r:id="rId6"/>
    <sheet name="O3 Q5" sheetId="7" r:id="rId7"/>
    <sheet name="O3 Q6" sheetId="8" r:id="rId8"/>
    <sheet name="O4 Q7" sheetId="9" r:id="rId9"/>
    <sheet name="O5 Q8" sheetId="10" r:id="rId10"/>
    <sheet name="O5 Q9" sheetId="11" r:id="rId11"/>
    <sheet name="notes" sheetId="12" r:id="rId12"/>
  </sheets>
  <definedNames/>
  <calcPr fullCalcOnLoad="1"/>
</workbook>
</file>

<file path=xl/sharedStrings.xml><?xml version="1.0" encoding="utf-8"?>
<sst xmlns="http://schemas.openxmlformats.org/spreadsheetml/2006/main" count="152" uniqueCount="113">
  <si>
    <t>Obtain the general solution to the first order linear differential equation</t>
  </si>
  <si>
    <t>dy</t>
  </si>
  <si>
    <t>dx</t>
  </si>
  <si>
    <t>y =</t>
  </si>
  <si>
    <t>ty</t>
  </si>
  <si>
    <t>"y = "</t>
  </si>
  <si>
    <t>e</t>
  </si>
  <si>
    <t>Integrating Factor, I =</t>
  </si>
  <si>
    <t>a+2b</t>
  </si>
  <si>
    <t>Q8</t>
  </si>
  <si>
    <t>Use proof by induction to show that, for all n ≥ 1,</t>
  </si>
  <si>
    <t>Show true when n = 1</t>
  </si>
  <si>
    <t>LHS = RHS so true when n = 1</t>
  </si>
  <si>
    <t>Assume true for n = k</t>
  </si>
  <si>
    <t>Consider n = k+1 and that</t>
  </si>
  <si>
    <t>ag14</t>
  </si>
  <si>
    <t>ao30</t>
  </si>
  <si>
    <t>t22</t>
  </si>
  <si>
    <t>n20</t>
  </si>
  <si>
    <t>j20</t>
  </si>
  <si>
    <t>h20</t>
  </si>
  <si>
    <t>m22</t>
  </si>
  <si>
    <t>h24</t>
  </si>
  <si>
    <t>q27</t>
  </si>
  <si>
    <t>o27</t>
  </si>
  <si>
    <t>w24</t>
  </si>
  <si>
    <t>s21</t>
  </si>
  <si>
    <t>m26</t>
  </si>
  <si>
    <t>h19</t>
  </si>
  <si>
    <t>h35</t>
  </si>
  <si>
    <t>l36</t>
  </si>
  <si>
    <t>j22</t>
  </si>
  <si>
    <t>n22</t>
  </si>
  <si>
    <t>click to come home</t>
  </si>
  <si>
    <t>Use assumption</t>
  </si>
  <si>
    <t>Rearrange RHS to show true for n = k + 1</t>
  </si>
  <si>
    <t>Conclusion: True when n = k implies true when n = k + 1.</t>
  </si>
  <si>
    <t>Since true for n = 1 then, by induction, true for all n ≥ 1.</t>
  </si>
  <si>
    <t>Q9</t>
  </si>
  <si>
    <t xml:space="preserve">Use the Euclidean algorithm to obtain the greatest </t>
  </si>
  <si>
    <t>Do the question</t>
  </si>
  <si>
    <t>Click &lt;reveal&gt; to check your answer</t>
  </si>
  <si>
    <t>Click "New Question" for further practice.</t>
  </si>
  <si>
    <t>Ask ... if you do not understand any discrepancy.</t>
  </si>
  <si>
    <t>The programs are not de-bugged yet. Please report problems.</t>
  </si>
  <si>
    <t>Advanced Higher Unit 3 Prep</t>
  </si>
  <si>
    <t>This spreadsheet contains the functions</t>
  </si>
  <si>
    <t>Random(H,L,D)</t>
  </si>
  <si>
    <t>returns a random number between H and L to D decimal places</t>
  </si>
  <si>
    <t>Prime(n)</t>
  </si>
  <si>
    <t>digitalroot(n)</t>
  </si>
  <si>
    <t>returns the digital root of n.</t>
  </si>
  <si>
    <t>returns the first prime number bigger than n. (n ≥ 2)</t>
  </si>
  <si>
    <t>IF(prime(A1-1)=A1,"prime","composite") tests if A1 is prime; A1 ≥ 3)</t>
  </si>
  <si>
    <t>IF(AND(prime(A1-1)=A1,prime(2*A1)=2*A1+1),"germain","not germain")</t>
  </si>
  <si>
    <t>test for prime</t>
  </si>
  <si>
    <t>test for germain</t>
  </si>
  <si>
    <t>2p+1 prime</t>
  </si>
  <si>
    <t>a1</t>
  </si>
  <si>
    <t>a2</t>
  </si>
  <si>
    <t>a3</t>
  </si>
  <si>
    <t>b1</t>
  </si>
  <si>
    <t>b2</t>
  </si>
  <si>
    <t>b3</t>
  </si>
  <si>
    <t>Q1</t>
  </si>
  <si>
    <t>j</t>
  </si>
  <si>
    <t>k</t>
  </si>
  <si>
    <t>i</t>
  </si>
  <si>
    <t>a x b =</t>
  </si>
  <si>
    <t xml:space="preserve">=  i </t>
  </si>
  <si>
    <t>– j</t>
  </si>
  <si>
    <t xml:space="preserve">+  k </t>
  </si>
  <si>
    <t>a</t>
  </si>
  <si>
    <t>Q2</t>
  </si>
  <si>
    <t xml:space="preserve">Obtain, in parametric form, an equation for the line </t>
  </si>
  <si>
    <t>we get the parametric form:</t>
  </si>
  <si>
    <t>n1</t>
  </si>
  <si>
    <t>n2</t>
  </si>
  <si>
    <t>n3</t>
  </si>
  <si>
    <t>Q3</t>
  </si>
  <si>
    <t>Find the equation of the plane which has a normal vector</t>
  </si>
  <si>
    <t>A</t>
  </si>
  <si>
    <t>B</t>
  </si>
  <si>
    <t>C</t>
  </si>
  <si>
    <t>Q4</t>
  </si>
  <si>
    <t>Given the matrices A =</t>
  </si>
  <si>
    <t>, B =</t>
  </si>
  <si>
    <t>, C =</t>
  </si>
  <si>
    <t>deta</t>
  </si>
  <si>
    <t>detb</t>
  </si>
  <si>
    <t>detc</t>
  </si>
  <si>
    <r>
      <t>(c) Find C</t>
    </r>
    <r>
      <rPr>
        <vertAlign val="superscript"/>
        <sz val="9"/>
        <rFont val="Geneva"/>
        <family val="0"/>
      </rPr>
      <t>-1</t>
    </r>
    <r>
      <rPr>
        <sz val="12"/>
        <rFont val="Geneva"/>
        <family val="0"/>
      </rPr>
      <t xml:space="preserve"> if it exists</t>
    </r>
  </si>
  <si>
    <t>Q4 (d)</t>
  </si>
  <si>
    <t>Find det D</t>
  </si>
  <si>
    <t>x</t>
  </si>
  <si>
    <t>b</t>
  </si>
  <si>
    <t>Q5</t>
  </si>
  <si>
    <t>1st</t>
  </si>
  <si>
    <t>2nd</t>
  </si>
  <si>
    <t>–</t>
  </si>
  <si>
    <t>+</t>
  </si>
  <si>
    <t>3rd</t>
  </si>
  <si>
    <t>Q6</t>
  </si>
  <si>
    <t>1/3</t>
  </si>
  <si>
    <r>
      <t>The equation x</t>
    </r>
    <r>
      <rPr>
        <vertAlign val="superscript"/>
        <sz val="12"/>
        <rFont val="Geneva"/>
        <family val="0"/>
      </rPr>
      <t>3</t>
    </r>
    <r>
      <rPr>
        <sz val="12"/>
        <rFont val="Geneva"/>
        <family val="0"/>
      </rPr>
      <t xml:space="preserve"> – </t>
    </r>
  </si>
  <si>
    <t>By using the simple iterative formula</t>
  </si>
  <si>
    <r>
      <t>x</t>
    </r>
    <r>
      <rPr>
        <vertAlign val="subscript"/>
        <sz val="12"/>
        <rFont val="Geneva"/>
        <family val="0"/>
      </rPr>
      <t>n + 1</t>
    </r>
    <r>
      <rPr>
        <sz val="12"/>
        <rFont val="Geneva"/>
        <family val="0"/>
      </rPr>
      <t xml:space="preserve"> =</t>
    </r>
  </si>
  <si>
    <t>n</t>
  </si>
  <si>
    <r>
      <t>with x</t>
    </r>
    <r>
      <rPr>
        <vertAlign val="subscript"/>
        <sz val="12"/>
        <rFont val="Geneva"/>
        <family val="0"/>
      </rPr>
      <t>O</t>
    </r>
    <r>
      <rPr>
        <sz val="12"/>
        <rFont val="Geneva"/>
        <family val="0"/>
      </rPr>
      <t xml:space="preserve"> =</t>
    </r>
  </si>
  <si>
    <t>find an approximation to a root of the equation.</t>
  </si>
  <si>
    <t>Give your answer correct to 2 decimal places.</t>
  </si>
  <si>
    <t>Note: results given to at least 3 d.p.</t>
  </si>
  <si>
    <t>Q7</t>
  </si>
</sst>
</file>

<file path=xl/styles.xml><?xml version="1.0" encoding="utf-8"?>
<styleSheet xmlns="http://schemas.openxmlformats.org/spreadsheetml/2006/main">
  <numFmts count="17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/m/yyyy"/>
    <numFmt numFmtId="171" formatCode="m/d/yyyy"/>
    <numFmt numFmtId="172" formatCode="0.000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sz val="12"/>
      <color indexed="9"/>
      <name val="Geneva"/>
      <family val="0"/>
    </font>
    <font>
      <b/>
      <sz val="12"/>
      <color indexed="9"/>
      <name val="Geneva"/>
      <family val="0"/>
    </font>
    <font>
      <sz val="12"/>
      <name val="Charcoal"/>
      <family val="0"/>
    </font>
    <font>
      <sz val="9"/>
      <color indexed="9"/>
      <name val="Geneva"/>
      <family val="0"/>
    </font>
    <font>
      <sz val="36"/>
      <name val="Geneva"/>
      <family val="0"/>
    </font>
    <font>
      <vertAlign val="superscript"/>
      <sz val="9"/>
      <name val="Geneva"/>
      <family val="0"/>
    </font>
    <font>
      <sz val="9"/>
      <color indexed="8"/>
      <name val="Geneva"/>
      <family val="0"/>
    </font>
    <font>
      <vertAlign val="superscript"/>
      <sz val="12"/>
      <name val="Geneva"/>
      <family val="0"/>
    </font>
    <font>
      <vertAlign val="subscript"/>
      <sz val="12"/>
      <name val="Geneva"/>
      <family val="0"/>
    </font>
    <font>
      <vertAlign val="superscript"/>
      <sz val="12"/>
      <color indexed="9"/>
      <name val="Geneva"/>
      <family val="0"/>
    </font>
    <font>
      <vertAlign val="subscript"/>
      <sz val="12"/>
      <color indexed="9"/>
      <name val="Geneva"/>
      <family val="0"/>
    </font>
    <font>
      <vertAlign val="subscript"/>
      <sz val="14"/>
      <color indexed="9"/>
      <name val="Geneva"/>
      <family val="0"/>
    </font>
    <font>
      <sz val="12"/>
      <color indexed="9"/>
      <name val="Times"/>
      <family val="0"/>
    </font>
    <font>
      <sz val="9"/>
      <color indexed="9"/>
      <name val="Times"/>
      <family val="0"/>
    </font>
    <font>
      <sz val="14"/>
      <color indexed="9"/>
      <name val="Times"/>
      <family val="0"/>
    </font>
    <font>
      <sz val="9"/>
      <name val="Times"/>
      <family val="0"/>
    </font>
    <font>
      <i/>
      <sz val="14"/>
      <name val="Times"/>
      <family val="0"/>
    </font>
    <font>
      <sz val="6"/>
      <color indexed="9"/>
      <name val="Geneva"/>
      <family val="0"/>
    </font>
    <font>
      <sz val="18"/>
      <color indexed="9"/>
      <name val="Geneva"/>
      <family val="0"/>
    </font>
    <font>
      <sz val="9"/>
      <color indexed="13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16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3" borderId="0" xfId="0" applyFill="1" applyAlignment="1">
      <alignment/>
    </xf>
    <xf numFmtId="0" fontId="15" fillId="4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28" fillId="5" borderId="0" xfId="0" applyFont="1" applyFill="1" applyAlignment="1">
      <alignment/>
    </xf>
    <xf numFmtId="0" fontId="0" fillId="6" borderId="0" xfId="0" applyFill="1" applyAlignment="1">
      <alignment/>
    </xf>
    <xf numFmtId="0" fontId="28" fillId="3" borderId="0" xfId="0" applyFont="1" applyFill="1" applyAlignment="1">
      <alignment/>
    </xf>
    <xf numFmtId="0" fontId="12" fillId="0" borderId="0" xfId="0" applyFont="1" applyAlignment="1" quotePrefix="1">
      <alignment/>
    </xf>
    <xf numFmtId="0" fontId="27" fillId="5" borderId="0" xfId="0" applyFont="1" applyFill="1" applyAlignment="1">
      <alignment horizontal="center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 quotePrefix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4">
    <dxf>
      <font>
        <color rgb="FF000000"/>
      </font>
      <fill>
        <patternFill>
          <bgColor rgb="FFFCF305"/>
        </patternFill>
      </fill>
      <border/>
    </dxf>
    <dxf>
      <font>
        <color rgb="FF000000"/>
      </font>
      <fill>
        <patternFill>
          <bgColor rgb="FFFCF305"/>
        </patternFill>
      </fill>
      <border>
        <left style="thin">
          <color rgb="FF000000"/>
        </left>
      </border>
    </dxf>
    <dxf>
      <font>
        <color rgb="FF000000"/>
      </font>
      <fill>
        <patternFill>
          <bgColor rgb="FFFCF305"/>
        </patternFill>
      </fill>
      <border>
        <right style="thin">
          <color rgb="FF000000"/>
        </right>
      </border>
    </dxf>
    <dxf>
      <font>
        <b/>
        <i val="0"/>
        <color rgb="FF000000"/>
      </font>
      <fill>
        <patternFill>
          <bgColor rgb="FFFCF305"/>
        </patternFill>
      </fill>
      <border/>
    </dxf>
    <dxf>
      <font>
        <color rgb="FF000000"/>
      </font>
      <fill>
        <patternFill>
          <bgColor rgb="FFFCF305"/>
        </patternFill>
      </fill>
      <border>
        <bottom style="thin">
          <color rgb="FF000000"/>
        </bottom>
      </border>
    </dxf>
    <dxf>
      <font>
        <color rgb="FF000000"/>
      </font>
      <fill>
        <patternFill>
          <bgColor rgb="FFCCFFCC"/>
        </patternFill>
      </fill>
      <border/>
    </dxf>
    <dxf>
      <font>
        <color rgb="FF000000"/>
      </font>
      <fill>
        <patternFill>
          <bgColor rgb="FFCCFFCC"/>
        </patternFill>
      </fill>
      <border>
        <bottom style="thin">
          <color rgb="FF000000"/>
        </bottom>
      </border>
    </dxf>
    <dxf>
      <font>
        <color rgb="FFDD0806"/>
      </font>
      <fill>
        <patternFill>
          <bgColor rgb="FFFCF305"/>
        </patternFill>
      </fill>
      <border/>
    </dxf>
    <dxf>
      <font>
        <color rgb="FF000000"/>
      </font>
      <border/>
    </dxf>
    <dxf>
      <font>
        <color rgb="FF000000"/>
      </font>
      <border>
        <bottom style="thin">
          <color rgb="FF000000"/>
        </bottom>
      </border>
    </dxf>
    <dxf>
      <font>
        <color rgb="FF000000"/>
      </font>
      <fill>
        <patternFill>
          <bgColor rgb="FF99CCFF"/>
        </patternFill>
      </fill>
      <border/>
    </dxf>
    <dxf>
      <font>
        <color rgb="FF000000"/>
      </font>
      <fill>
        <patternFill>
          <bgColor rgb="FFCC99FF"/>
        </patternFill>
      </fill>
      <border/>
    </dxf>
    <dxf>
      <font>
        <color rgb="FF000000"/>
      </font>
      <fill>
        <patternFill>
          <bgColor rgb="FFC0C0C0"/>
        </patternFill>
      </fill>
      <border/>
    </dxf>
    <dxf>
      <font>
        <color rgb="FF00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66675</xdr:colOff>
      <xdr:row>17</xdr:row>
      <xdr:rowOff>0</xdr:rowOff>
    </xdr:from>
    <xdr:to>
      <xdr:col>39</xdr:col>
      <xdr:colOff>104775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886075"/>
          <a:ext cx="1638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85725</xdr:colOff>
      <xdr:row>11</xdr:row>
      <xdr:rowOff>114300</xdr:rowOff>
    </xdr:from>
    <xdr:to>
      <xdr:col>34</xdr:col>
      <xdr:colOff>38100</xdr:colOff>
      <xdr:row>14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86450" y="1914525"/>
          <a:ext cx="952500" cy="552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2</xdr:col>
      <xdr:colOff>85725</xdr:colOff>
      <xdr:row>2</xdr:row>
      <xdr:rowOff>152400</xdr:rowOff>
    </xdr:to>
    <xdr:sp macro="[0]!fit">
      <xdr:nvSpPr>
        <xdr:cNvPr id="3" name="AutoShape 3"/>
        <xdr:cNvSpPr>
          <a:spLocks/>
        </xdr:cNvSpPr>
      </xdr:nvSpPr>
      <xdr:spPr>
        <a:xfrm>
          <a:off x="76200" y="66675"/>
          <a:ext cx="409575" cy="4095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3</xdr:row>
      <xdr:rowOff>133350</xdr:rowOff>
    </xdr:from>
    <xdr:to>
      <xdr:col>35</xdr:col>
      <xdr:colOff>133350</xdr:colOff>
      <xdr:row>8</xdr:row>
      <xdr:rowOff>0</xdr:rowOff>
    </xdr:to>
    <xdr:pic macro="[0]!gohome"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6191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22</xdr:row>
      <xdr:rowOff>47625</xdr:rowOff>
    </xdr:from>
    <xdr:to>
      <xdr:col>7</xdr:col>
      <xdr:colOff>133350</xdr:colOff>
      <xdr:row>24</xdr:row>
      <xdr:rowOff>95250</xdr:rowOff>
    </xdr:to>
    <xdr:sp macro="[0]!goq1">
      <xdr:nvSpPr>
        <xdr:cNvPr id="5" name="AutoShape 7"/>
        <xdr:cNvSpPr>
          <a:spLocks/>
        </xdr:cNvSpPr>
      </xdr:nvSpPr>
      <xdr:spPr>
        <a:xfrm>
          <a:off x="1133475" y="3733800"/>
          <a:ext cx="400050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1</a:t>
          </a:r>
        </a:p>
      </xdr:txBody>
    </xdr:sp>
    <xdr:clientData/>
  </xdr:twoCellAnchor>
  <xdr:twoCellAnchor>
    <xdr:from>
      <xdr:col>7</xdr:col>
      <xdr:colOff>171450</xdr:colOff>
      <xdr:row>22</xdr:row>
      <xdr:rowOff>47625</xdr:rowOff>
    </xdr:from>
    <xdr:to>
      <xdr:col>9</xdr:col>
      <xdr:colOff>171450</xdr:colOff>
      <xdr:row>24</xdr:row>
      <xdr:rowOff>95250</xdr:rowOff>
    </xdr:to>
    <xdr:sp macro="[0]!goq2">
      <xdr:nvSpPr>
        <xdr:cNvPr id="6" name="AutoShape 10"/>
        <xdr:cNvSpPr>
          <a:spLocks/>
        </xdr:cNvSpPr>
      </xdr:nvSpPr>
      <xdr:spPr>
        <a:xfrm>
          <a:off x="1571625" y="3733800"/>
          <a:ext cx="400050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twoCellAnchor>
  <xdr:twoCellAnchor>
    <xdr:from>
      <xdr:col>10</xdr:col>
      <xdr:colOff>9525</xdr:colOff>
      <xdr:row>22</xdr:row>
      <xdr:rowOff>47625</xdr:rowOff>
    </xdr:from>
    <xdr:to>
      <xdr:col>12</xdr:col>
      <xdr:colOff>9525</xdr:colOff>
      <xdr:row>24</xdr:row>
      <xdr:rowOff>95250</xdr:rowOff>
    </xdr:to>
    <xdr:sp macro="[0]!goq3">
      <xdr:nvSpPr>
        <xdr:cNvPr id="7" name="AutoShape 11"/>
        <xdr:cNvSpPr>
          <a:spLocks/>
        </xdr:cNvSpPr>
      </xdr:nvSpPr>
      <xdr:spPr>
        <a:xfrm>
          <a:off x="2009775" y="3733800"/>
          <a:ext cx="400050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twoCellAnchor>
  <xdr:twoCellAnchor>
    <xdr:from>
      <xdr:col>12</xdr:col>
      <xdr:colOff>47625</xdr:colOff>
      <xdr:row>22</xdr:row>
      <xdr:rowOff>47625</xdr:rowOff>
    </xdr:from>
    <xdr:to>
      <xdr:col>14</xdr:col>
      <xdr:colOff>47625</xdr:colOff>
      <xdr:row>24</xdr:row>
      <xdr:rowOff>95250</xdr:rowOff>
    </xdr:to>
    <xdr:sp macro="[0]!goq4abc">
      <xdr:nvSpPr>
        <xdr:cNvPr id="8" name="AutoShape 12"/>
        <xdr:cNvSpPr>
          <a:spLocks/>
        </xdr:cNvSpPr>
      </xdr:nvSpPr>
      <xdr:spPr>
        <a:xfrm>
          <a:off x="2447925" y="3733800"/>
          <a:ext cx="400050" cy="35242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4a</a:t>
          </a:r>
        </a:p>
      </xdr:txBody>
    </xdr:sp>
    <xdr:clientData/>
  </xdr:twoCellAnchor>
  <xdr:twoCellAnchor>
    <xdr:from>
      <xdr:col>14</xdr:col>
      <xdr:colOff>85725</xdr:colOff>
      <xdr:row>22</xdr:row>
      <xdr:rowOff>47625</xdr:rowOff>
    </xdr:from>
    <xdr:to>
      <xdr:col>16</xdr:col>
      <xdr:colOff>85725</xdr:colOff>
      <xdr:row>24</xdr:row>
      <xdr:rowOff>95250</xdr:rowOff>
    </xdr:to>
    <xdr:sp macro="[0]!goq4d">
      <xdr:nvSpPr>
        <xdr:cNvPr id="9" name="AutoShape 13"/>
        <xdr:cNvSpPr>
          <a:spLocks/>
        </xdr:cNvSpPr>
      </xdr:nvSpPr>
      <xdr:spPr>
        <a:xfrm>
          <a:off x="2886075" y="3733800"/>
          <a:ext cx="400050" cy="35242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4d</a:t>
          </a:r>
        </a:p>
      </xdr:txBody>
    </xdr:sp>
    <xdr:clientData/>
  </xdr:twoCellAnchor>
  <xdr:twoCellAnchor>
    <xdr:from>
      <xdr:col>16</xdr:col>
      <xdr:colOff>123825</xdr:colOff>
      <xdr:row>22</xdr:row>
      <xdr:rowOff>47625</xdr:rowOff>
    </xdr:from>
    <xdr:to>
      <xdr:col>18</xdr:col>
      <xdr:colOff>123825</xdr:colOff>
      <xdr:row>24</xdr:row>
      <xdr:rowOff>95250</xdr:rowOff>
    </xdr:to>
    <xdr:sp macro="[0]!goq5">
      <xdr:nvSpPr>
        <xdr:cNvPr id="10" name="AutoShape 14"/>
        <xdr:cNvSpPr>
          <a:spLocks/>
        </xdr:cNvSpPr>
      </xdr:nvSpPr>
      <xdr:spPr>
        <a:xfrm>
          <a:off x="3324225" y="3733800"/>
          <a:ext cx="400050" cy="352425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5</a:t>
          </a:r>
        </a:p>
      </xdr:txBody>
    </xdr:sp>
    <xdr:clientData/>
  </xdr:twoCellAnchor>
  <xdr:twoCellAnchor>
    <xdr:from>
      <xdr:col>18</xdr:col>
      <xdr:colOff>161925</xdr:colOff>
      <xdr:row>22</xdr:row>
      <xdr:rowOff>47625</xdr:rowOff>
    </xdr:from>
    <xdr:to>
      <xdr:col>20</xdr:col>
      <xdr:colOff>161925</xdr:colOff>
      <xdr:row>24</xdr:row>
      <xdr:rowOff>95250</xdr:rowOff>
    </xdr:to>
    <xdr:sp macro="[0]!goq6">
      <xdr:nvSpPr>
        <xdr:cNvPr id="11" name="AutoShape 15"/>
        <xdr:cNvSpPr>
          <a:spLocks/>
        </xdr:cNvSpPr>
      </xdr:nvSpPr>
      <xdr:spPr>
        <a:xfrm>
          <a:off x="3762375" y="3733800"/>
          <a:ext cx="400050" cy="352425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6</a:t>
          </a:r>
        </a:p>
      </xdr:txBody>
    </xdr:sp>
    <xdr:clientData/>
  </xdr:twoCellAnchor>
  <xdr:twoCellAnchor>
    <xdr:from>
      <xdr:col>21</xdr:col>
      <xdr:colOff>0</xdr:colOff>
      <xdr:row>22</xdr:row>
      <xdr:rowOff>47625</xdr:rowOff>
    </xdr:from>
    <xdr:to>
      <xdr:col>23</xdr:col>
      <xdr:colOff>0</xdr:colOff>
      <xdr:row>24</xdr:row>
      <xdr:rowOff>95250</xdr:rowOff>
    </xdr:to>
    <xdr:sp macro="[0]!goq7">
      <xdr:nvSpPr>
        <xdr:cNvPr id="12" name="AutoShape 16"/>
        <xdr:cNvSpPr>
          <a:spLocks/>
        </xdr:cNvSpPr>
      </xdr:nvSpPr>
      <xdr:spPr>
        <a:xfrm>
          <a:off x="4200525" y="3733800"/>
          <a:ext cx="400050" cy="352425"/>
        </a:xfrm>
        <a:prstGeom prst="bevel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7</a:t>
          </a:r>
        </a:p>
      </xdr:txBody>
    </xdr:sp>
    <xdr:clientData/>
  </xdr:twoCellAnchor>
  <xdr:twoCellAnchor>
    <xdr:from>
      <xdr:col>23</xdr:col>
      <xdr:colOff>38100</xdr:colOff>
      <xdr:row>22</xdr:row>
      <xdr:rowOff>47625</xdr:rowOff>
    </xdr:from>
    <xdr:to>
      <xdr:col>25</xdr:col>
      <xdr:colOff>38100</xdr:colOff>
      <xdr:row>24</xdr:row>
      <xdr:rowOff>95250</xdr:rowOff>
    </xdr:to>
    <xdr:sp macro="[0]!goq8">
      <xdr:nvSpPr>
        <xdr:cNvPr id="13" name="AutoShape 17"/>
        <xdr:cNvSpPr>
          <a:spLocks/>
        </xdr:cNvSpPr>
      </xdr:nvSpPr>
      <xdr:spPr>
        <a:xfrm>
          <a:off x="4638675" y="3733800"/>
          <a:ext cx="400050" cy="352425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8</a:t>
          </a:r>
        </a:p>
      </xdr:txBody>
    </xdr:sp>
    <xdr:clientData/>
  </xdr:twoCellAnchor>
  <xdr:twoCellAnchor>
    <xdr:from>
      <xdr:col>25</xdr:col>
      <xdr:colOff>76200</xdr:colOff>
      <xdr:row>22</xdr:row>
      <xdr:rowOff>47625</xdr:rowOff>
    </xdr:from>
    <xdr:to>
      <xdr:col>27</xdr:col>
      <xdr:colOff>76200</xdr:colOff>
      <xdr:row>24</xdr:row>
      <xdr:rowOff>95250</xdr:rowOff>
    </xdr:to>
    <xdr:sp macro="[0]!goq9">
      <xdr:nvSpPr>
        <xdr:cNvPr id="14" name="AutoShape 18"/>
        <xdr:cNvSpPr>
          <a:spLocks/>
        </xdr:cNvSpPr>
      </xdr:nvSpPr>
      <xdr:spPr>
        <a:xfrm>
          <a:off x="5076825" y="3733800"/>
          <a:ext cx="400050" cy="352425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38100</xdr:rowOff>
    </xdr:from>
    <xdr:to>
      <xdr:col>3</xdr:col>
      <xdr:colOff>504825</xdr:colOff>
      <xdr:row>4</xdr:row>
      <xdr:rowOff>85725</xdr:rowOff>
    </xdr:to>
    <xdr:sp macro="[0]!fit">
      <xdr:nvSpPr>
        <xdr:cNvPr id="1" name="AutoShape 14"/>
        <xdr:cNvSpPr>
          <a:spLocks/>
        </xdr:cNvSpPr>
      </xdr:nvSpPr>
      <xdr:spPr>
        <a:xfrm>
          <a:off x="85725" y="38100"/>
          <a:ext cx="419100" cy="4095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12</xdr:col>
      <xdr:colOff>276225</xdr:colOff>
      <xdr:row>3</xdr:row>
      <xdr:rowOff>0</xdr:rowOff>
    </xdr:from>
    <xdr:to>
      <xdr:col>13</xdr:col>
      <xdr:colOff>114300</xdr:colOff>
      <xdr:row>6</xdr:row>
      <xdr:rowOff>142875</xdr:rowOff>
    </xdr:to>
    <xdr:pic macro="[0]!gohome"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6192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95250</xdr:rowOff>
    </xdr:from>
    <xdr:to>
      <xdr:col>5</xdr:col>
      <xdr:colOff>542925</xdr:colOff>
      <xdr:row>3</xdr:row>
      <xdr:rowOff>28575</xdr:rowOff>
    </xdr:to>
    <xdr:sp macro="[0]!fit">
      <xdr:nvSpPr>
        <xdr:cNvPr id="1" name="AutoShape 4"/>
        <xdr:cNvSpPr>
          <a:spLocks/>
        </xdr:cNvSpPr>
      </xdr:nvSpPr>
      <xdr:spPr>
        <a:xfrm>
          <a:off x="123825" y="95250"/>
          <a:ext cx="419100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11</xdr:col>
      <xdr:colOff>542925</xdr:colOff>
      <xdr:row>0</xdr:row>
      <xdr:rowOff>142875</xdr:rowOff>
    </xdr:from>
    <xdr:to>
      <xdr:col>12</xdr:col>
      <xdr:colOff>381000</xdr:colOff>
      <xdr:row>4</xdr:row>
      <xdr:rowOff>133350</xdr:rowOff>
    </xdr:to>
    <xdr:pic macro="[0]!gohome"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428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47625</xdr:rowOff>
    </xdr:from>
    <xdr:to>
      <xdr:col>6</xdr:col>
      <xdr:colOff>238125</xdr:colOff>
      <xdr:row>2</xdr:row>
      <xdr:rowOff>133350</xdr:rowOff>
    </xdr:to>
    <xdr:sp macro="[0]!fit">
      <xdr:nvSpPr>
        <xdr:cNvPr id="1" name="AutoShape 5"/>
        <xdr:cNvSpPr>
          <a:spLocks/>
        </xdr:cNvSpPr>
      </xdr:nvSpPr>
      <xdr:spPr>
        <a:xfrm>
          <a:off x="66675" y="47625"/>
          <a:ext cx="40957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18</xdr:col>
      <xdr:colOff>733425</xdr:colOff>
      <xdr:row>0</xdr:row>
      <xdr:rowOff>133350</xdr:rowOff>
    </xdr:from>
    <xdr:to>
      <xdr:col>19</xdr:col>
      <xdr:colOff>571500</xdr:colOff>
      <xdr:row>4</xdr:row>
      <xdr:rowOff>123825</xdr:rowOff>
    </xdr:to>
    <xdr:pic macro="[0]!gohome"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3335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85725</xdr:rowOff>
    </xdr:from>
    <xdr:to>
      <xdr:col>5</xdr:col>
      <xdr:colOff>552450</xdr:colOff>
      <xdr:row>3</xdr:row>
      <xdr:rowOff>9525</xdr:rowOff>
    </xdr:to>
    <xdr:sp macro="[0]!fit">
      <xdr:nvSpPr>
        <xdr:cNvPr id="1" name="AutoShape 4"/>
        <xdr:cNvSpPr>
          <a:spLocks/>
        </xdr:cNvSpPr>
      </xdr:nvSpPr>
      <xdr:spPr>
        <a:xfrm>
          <a:off x="123825" y="85725"/>
          <a:ext cx="419100" cy="3810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12</xdr:col>
      <xdr:colOff>485775</xdr:colOff>
      <xdr:row>0</xdr:row>
      <xdr:rowOff>47625</xdr:rowOff>
    </xdr:from>
    <xdr:to>
      <xdr:col>13</xdr:col>
      <xdr:colOff>314325</xdr:colOff>
      <xdr:row>4</xdr:row>
      <xdr:rowOff>76200</xdr:rowOff>
    </xdr:to>
    <xdr:pic macro="[0]!gohome"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7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66675</xdr:rowOff>
    </xdr:from>
    <xdr:to>
      <xdr:col>5</xdr:col>
      <xdr:colOff>85725</xdr:colOff>
      <xdr:row>3</xdr:row>
      <xdr:rowOff>0</xdr:rowOff>
    </xdr:to>
    <xdr:sp macro="[0]!fit">
      <xdr:nvSpPr>
        <xdr:cNvPr id="1" name="AutoShape 4"/>
        <xdr:cNvSpPr>
          <a:spLocks/>
        </xdr:cNvSpPr>
      </xdr:nvSpPr>
      <xdr:spPr>
        <a:xfrm>
          <a:off x="104775" y="66675"/>
          <a:ext cx="40957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11</xdr:col>
      <xdr:colOff>647700</xdr:colOff>
      <xdr:row>0</xdr:row>
      <xdr:rowOff>104775</xdr:rowOff>
    </xdr:from>
    <xdr:to>
      <xdr:col>12</xdr:col>
      <xdr:colOff>485775</xdr:colOff>
      <xdr:row>4</xdr:row>
      <xdr:rowOff>95250</xdr:rowOff>
    </xdr:to>
    <xdr:pic macro="[0]!gohome"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38100</xdr:rowOff>
    </xdr:from>
    <xdr:to>
      <xdr:col>10</xdr:col>
      <xdr:colOff>295275</xdr:colOff>
      <xdr:row>4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2724150" y="200025"/>
          <a:ext cx="1190625" cy="628650"/>
          <a:chOff x="279" y="16"/>
          <a:chExt cx="75" cy="52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279" y="16"/>
            <a:ext cx="3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(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321" y="16"/>
            <a:ext cx="3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)</a:t>
            </a:r>
          </a:p>
        </xdr:txBody>
      </xdr:sp>
    </xdr:grpSp>
    <xdr:clientData/>
  </xdr:twoCellAnchor>
  <xdr:twoCellAnchor>
    <xdr:from>
      <xdr:col>10</xdr:col>
      <xdr:colOff>514350</xdr:colOff>
      <xdr:row>1</xdr:row>
      <xdr:rowOff>38100</xdr:rowOff>
    </xdr:from>
    <xdr:to>
      <xdr:col>13</xdr:col>
      <xdr:colOff>228600</xdr:colOff>
      <xdr:row>4</xdr:row>
      <xdr:rowOff>114300</xdr:rowOff>
    </xdr:to>
    <xdr:grpSp>
      <xdr:nvGrpSpPr>
        <xdr:cNvPr id="4" name="Group 8"/>
        <xdr:cNvGrpSpPr>
          <a:grpSpLocks/>
        </xdr:cNvGrpSpPr>
      </xdr:nvGrpSpPr>
      <xdr:grpSpPr>
        <a:xfrm>
          <a:off x="4133850" y="200025"/>
          <a:ext cx="952500" cy="628650"/>
          <a:chOff x="279" y="16"/>
          <a:chExt cx="75" cy="52"/>
        </a:xfrm>
        <a:solidFill>
          <a:srgbClr val="FFFFFF"/>
        </a:solidFill>
      </xdr:grpSpPr>
      <xdr:sp>
        <xdr:nvSpPr>
          <xdr:cNvPr id="5" name="TextBox 9"/>
          <xdr:cNvSpPr txBox="1">
            <a:spLocks noChangeArrowheads="1"/>
          </xdr:cNvSpPr>
        </xdr:nvSpPr>
        <xdr:spPr>
          <a:xfrm>
            <a:off x="279" y="16"/>
            <a:ext cx="3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(</a:t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>
            <a:off x="321" y="16"/>
            <a:ext cx="3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)</a:t>
            </a:r>
          </a:p>
        </xdr:txBody>
      </xdr:sp>
    </xdr:grpSp>
    <xdr:clientData/>
  </xdr:twoCellAnchor>
  <xdr:twoCellAnchor>
    <xdr:from>
      <xdr:col>13</xdr:col>
      <xdr:colOff>457200</xdr:colOff>
      <xdr:row>1</xdr:row>
      <xdr:rowOff>38100</xdr:rowOff>
    </xdr:from>
    <xdr:to>
      <xdr:col>16</xdr:col>
      <xdr:colOff>228600</xdr:colOff>
      <xdr:row>4</xdr:row>
      <xdr:rowOff>114300</xdr:rowOff>
    </xdr:to>
    <xdr:grpSp>
      <xdr:nvGrpSpPr>
        <xdr:cNvPr id="7" name="Group 11"/>
        <xdr:cNvGrpSpPr>
          <a:grpSpLocks/>
        </xdr:cNvGrpSpPr>
      </xdr:nvGrpSpPr>
      <xdr:grpSpPr>
        <a:xfrm>
          <a:off x="5314950" y="200025"/>
          <a:ext cx="962025" cy="628650"/>
          <a:chOff x="279" y="16"/>
          <a:chExt cx="75" cy="52"/>
        </a:xfrm>
        <a:solidFill>
          <a:srgbClr val="FFFFFF"/>
        </a:solidFill>
      </xdr:grpSpPr>
      <xdr:sp>
        <xdr:nvSpPr>
          <xdr:cNvPr id="8" name="TextBox 12"/>
          <xdr:cNvSpPr txBox="1">
            <a:spLocks noChangeArrowheads="1"/>
          </xdr:cNvSpPr>
        </xdr:nvSpPr>
        <xdr:spPr>
          <a:xfrm>
            <a:off x="279" y="16"/>
            <a:ext cx="3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(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321" y="16"/>
            <a:ext cx="3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)</a:t>
            </a:r>
          </a:p>
        </xdr:txBody>
      </xdr:sp>
    </xdr:grpSp>
    <xdr:clientData/>
  </xdr:twoCellAnchor>
  <xdr:twoCellAnchor>
    <xdr:from>
      <xdr:col>7</xdr:col>
      <xdr:colOff>266700</xdr:colOff>
      <xdr:row>5</xdr:row>
      <xdr:rowOff>76200</xdr:rowOff>
    </xdr:from>
    <xdr:to>
      <xdr:col>10</xdr:col>
      <xdr:colOff>400050</xdr:colOff>
      <xdr:row>9</xdr:row>
      <xdr:rowOff>0</xdr:rowOff>
    </xdr:to>
    <xdr:grpSp>
      <xdr:nvGrpSpPr>
        <xdr:cNvPr id="10" name="Group 14"/>
        <xdr:cNvGrpSpPr>
          <a:grpSpLocks/>
        </xdr:cNvGrpSpPr>
      </xdr:nvGrpSpPr>
      <xdr:grpSpPr>
        <a:xfrm>
          <a:off x="2714625" y="942975"/>
          <a:ext cx="1304925" cy="685800"/>
          <a:chOff x="279" y="16"/>
          <a:chExt cx="75" cy="52"/>
        </a:xfrm>
        <a:solidFill>
          <a:srgbClr val="FFFFFF"/>
        </a:solidFill>
      </xdr:grpSpPr>
      <xdr:sp>
        <xdr:nvSpPr>
          <xdr:cNvPr id="11" name="TextBox 15"/>
          <xdr:cNvSpPr txBox="1">
            <a:spLocks noChangeArrowheads="1"/>
          </xdr:cNvSpPr>
        </xdr:nvSpPr>
        <xdr:spPr>
          <a:xfrm>
            <a:off x="279" y="16"/>
            <a:ext cx="3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(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321" y="16"/>
            <a:ext cx="3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)</a:t>
            </a:r>
          </a:p>
        </xdr:txBody>
      </xdr:sp>
    </xdr:grpSp>
    <xdr:clientData/>
  </xdr:twoCellAnchor>
  <xdr:twoCellAnchor>
    <xdr:from>
      <xdr:col>7</xdr:col>
      <xdr:colOff>266700</xdr:colOff>
      <xdr:row>9</xdr:row>
      <xdr:rowOff>85725</xdr:rowOff>
    </xdr:from>
    <xdr:to>
      <xdr:col>10</xdr:col>
      <xdr:colOff>381000</xdr:colOff>
      <xdr:row>13</xdr:row>
      <xdr:rowOff>9525</xdr:rowOff>
    </xdr:to>
    <xdr:grpSp>
      <xdr:nvGrpSpPr>
        <xdr:cNvPr id="13" name="Group 19"/>
        <xdr:cNvGrpSpPr>
          <a:grpSpLocks/>
        </xdr:cNvGrpSpPr>
      </xdr:nvGrpSpPr>
      <xdr:grpSpPr>
        <a:xfrm>
          <a:off x="2714625" y="1714500"/>
          <a:ext cx="1285875" cy="685800"/>
          <a:chOff x="279" y="16"/>
          <a:chExt cx="75" cy="52"/>
        </a:xfrm>
        <a:solidFill>
          <a:srgbClr val="FFFFFF"/>
        </a:solidFill>
      </xdr:grpSpPr>
      <xdr:sp>
        <xdr:nvSpPr>
          <xdr:cNvPr id="14" name="TextBox 20"/>
          <xdr:cNvSpPr txBox="1">
            <a:spLocks noChangeArrowheads="1"/>
          </xdr:cNvSpPr>
        </xdr:nvSpPr>
        <xdr:spPr>
          <a:xfrm>
            <a:off x="279" y="16"/>
            <a:ext cx="3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(</a:t>
            </a:r>
          </a:p>
        </xdr:txBody>
      </xdr:sp>
      <xdr:sp>
        <xdr:nvSpPr>
          <xdr:cNvPr id="15" name="TextBox 21"/>
          <xdr:cNvSpPr txBox="1">
            <a:spLocks noChangeArrowheads="1"/>
          </xdr:cNvSpPr>
        </xdr:nvSpPr>
        <xdr:spPr>
          <a:xfrm>
            <a:off x="321" y="16"/>
            <a:ext cx="3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)</a:t>
            </a:r>
          </a:p>
        </xdr:txBody>
      </xdr:sp>
    </xdr:grpSp>
    <xdr:clientData/>
  </xdr:twoCellAnchor>
  <xdr:twoCellAnchor>
    <xdr:from>
      <xdr:col>7</xdr:col>
      <xdr:colOff>266700</xdr:colOff>
      <xdr:row>15</xdr:row>
      <xdr:rowOff>19050</xdr:rowOff>
    </xdr:from>
    <xdr:to>
      <xdr:col>10</xdr:col>
      <xdr:colOff>419100</xdr:colOff>
      <xdr:row>19</xdr:row>
      <xdr:rowOff>19050</xdr:rowOff>
    </xdr:to>
    <xdr:grpSp>
      <xdr:nvGrpSpPr>
        <xdr:cNvPr id="16" name="Group 24"/>
        <xdr:cNvGrpSpPr>
          <a:grpSpLocks/>
        </xdr:cNvGrpSpPr>
      </xdr:nvGrpSpPr>
      <xdr:grpSpPr>
        <a:xfrm>
          <a:off x="2714625" y="2800350"/>
          <a:ext cx="1323975" cy="685800"/>
          <a:chOff x="279" y="16"/>
          <a:chExt cx="75" cy="52"/>
        </a:xfrm>
        <a:solidFill>
          <a:srgbClr val="FFFFFF"/>
        </a:solidFill>
      </xdr:grpSpPr>
      <xdr:sp>
        <xdr:nvSpPr>
          <xdr:cNvPr id="17" name="TextBox 25"/>
          <xdr:cNvSpPr txBox="1">
            <a:spLocks noChangeArrowheads="1"/>
          </xdr:cNvSpPr>
        </xdr:nvSpPr>
        <xdr:spPr>
          <a:xfrm>
            <a:off x="279" y="16"/>
            <a:ext cx="3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(</a:t>
            </a:r>
          </a:p>
        </xdr:txBody>
      </xdr:sp>
      <xdr:sp>
        <xdr:nvSpPr>
          <xdr:cNvPr id="18" name="TextBox 26"/>
          <xdr:cNvSpPr txBox="1">
            <a:spLocks noChangeArrowheads="1"/>
          </xdr:cNvSpPr>
        </xdr:nvSpPr>
        <xdr:spPr>
          <a:xfrm>
            <a:off x="321" y="16"/>
            <a:ext cx="3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600" b="0" i="0" u="none" baseline="0">
                <a:latin typeface="Geneva"/>
                <a:ea typeface="Geneva"/>
                <a:cs typeface="Geneva"/>
              </a:rPr>
              <a:t>)</a:t>
            </a:r>
          </a:p>
        </xdr:txBody>
      </xdr:sp>
    </xdr:grpSp>
    <xdr:clientData/>
  </xdr:twoCellAnchor>
  <xdr:twoCellAnchor>
    <xdr:from>
      <xdr:col>7</xdr:col>
      <xdr:colOff>47625</xdr:colOff>
      <xdr:row>17</xdr:row>
      <xdr:rowOff>0</xdr:rowOff>
    </xdr:from>
    <xdr:to>
      <xdr:col>7</xdr:col>
      <xdr:colOff>333375</xdr:colOff>
      <xdr:row>17</xdr:row>
      <xdr:rowOff>0</xdr:rowOff>
    </xdr:to>
    <xdr:sp>
      <xdr:nvSpPr>
        <xdr:cNvPr id="19" name="Line 27"/>
        <xdr:cNvSpPr>
          <a:spLocks/>
        </xdr:cNvSpPr>
      </xdr:nvSpPr>
      <xdr:spPr>
        <a:xfrm>
          <a:off x="2495550" y="312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38100</xdr:rowOff>
    </xdr:from>
    <xdr:to>
      <xdr:col>5</xdr:col>
      <xdr:colOff>304800</xdr:colOff>
      <xdr:row>2</xdr:row>
      <xdr:rowOff>123825</xdr:rowOff>
    </xdr:to>
    <xdr:sp macro="[0]!fit">
      <xdr:nvSpPr>
        <xdr:cNvPr id="20" name="AutoShape 29"/>
        <xdr:cNvSpPr>
          <a:spLocks/>
        </xdr:cNvSpPr>
      </xdr:nvSpPr>
      <xdr:spPr>
        <a:xfrm>
          <a:off x="47625" y="38100"/>
          <a:ext cx="419100" cy="4000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16</xdr:col>
      <xdr:colOff>581025</xdr:colOff>
      <xdr:row>1</xdr:row>
      <xdr:rowOff>66675</xdr:rowOff>
    </xdr:from>
    <xdr:to>
      <xdr:col>17</xdr:col>
      <xdr:colOff>419100</xdr:colOff>
      <xdr:row>5</xdr:row>
      <xdr:rowOff>28575</xdr:rowOff>
    </xdr:to>
    <xdr:pic macro="[0]!gohome"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286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0</xdr:col>
      <xdr:colOff>514350</xdr:colOff>
      <xdr:row>2</xdr:row>
      <xdr:rowOff>171450</xdr:rowOff>
    </xdr:to>
    <xdr:sp macro="[0]!fit">
      <xdr:nvSpPr>
        <xdr:cNvPr id="1" name="AutoShape 5"/>
        <xdr:cNvSpPr>
          <a:spLocks/>
        </xdr:cNvSpPr>
      </xdr:nvSpPr>
      <xdr:spPr>
        <a:xfrm>
          <a:off x="104775" y="85725"/>
          <a:ext cx="419100" cy="4000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13</xdr:col>
      <xdr:colOff>200025</xdr:colOff>
      <xdr:row>1</xdr:row>
      <xdr:rowOff>0</xdr:rowOff>
    </xdr:from>
    <xdr:to>
      <xdr:col>14</xdr:col>
      <xdr:colOff>38100</xdr:colOff>
      <xdr:row>4</xdr:row>
      <xdr:rowOff>104775</xdr:rowOff>
    </xdr:to>
    <xdr:pic macro="[0]!gohome"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19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57150</xdr:rowOff>
    </xdr:from>
    <xdr:to>
      <xdr:col>8</xdr:col>
      <xdr:colOff>533400</xdr:colOff>
      <xdr:row>2</xdr:row>
      <xdr:rowOff>142875</xdr:rowOff>
    </xdr:to>
    <xdr:sp macro="[0]!fit">
      <xdr:nvSpPr>
        <xdr:cNvPr id="1" name="AutoShape 6"/>
        <xdr:cNvSpPr>
          <a:spLocks/>
        </xdr:cNvSpPr>
      </xdr:nvSpPr>
      <xdr:spPr>
        <a:xfrm>
          <a:off x="571500" y="57150"/>
          <a:ext cx="419100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21</xdr:col>
      <xdr:colOff>828675</xdr:colOff>
      <xdr:row>0</xdr:row>
      <xdr:rowOff>95250</xdr:rowOff>
    </xdr:from>
    <xdr:to>
      <xdr:col>22</xdr:col>
      <xdr:colOff>657225</xdr:colOff>
      <xdr:row>4</xdr:row>
      <xdr:rowOff>85725</xdr:rowOff>
    </xdr:to>
    <xdr:pic macro="[0]!gohome"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4</xdr:col>
      <xdr:colOff>76200</xdr:colOff>
      <xdr:row>2</xdr:row>
      <xdr:rowOff>114300</xdr:rowOff>
    </xdr:to>
    <xdr:sp macro="[0]!fit">
      <xdr:nvSpPr>
        <xdr:cNvPr id="1" name="AutoShape 10"/>
        <xdr:cNvSpPr>
          <a:spLocks/>
        </xdr:cNvSpPr>
      </xdr:nvSpPr>
      <xdr:spPr>
        <a:xfrm>
          <a:off x="38100" y="38100"/>
          <a:ext cx="419100" cy="3810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12</xdr:col>
      <xdr:colOff>276225</xdr:colOff>
      <xdr:row>0</xdr:row>
      <xdr:rowOff>142875</xdr:rowOff>
    </xdr:from>
    <xdr:to>
      <xdr:col>13</xdr:col>
      <xdr:colOff>114300</xdr:colOff>
      <xdr:row>4</xdr:row>
      <xdr:rowOff>104775</xdr:rowOff>
    </xdr:to>
    <xdr:pic macro="[0]!gohome"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428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95250</xdr:rowOff>
    </xdr:from>
    <xdr:to>
      <xdr:col>3</xdr:col>
      <xdr:colOff>628650</xdr:colOff>
      <xdr:row>2</xdr:row>
      <xdr:rowOff>190500</xdr:rowOff>
    </xdr:to>
    <xdr:sp macro="[0]!fit">
      <xdr:nvSpPr>
        <xdr:cNvPr id="1" name="AutoShape 4"/>
        <xdr:cNvSpPr>
          <a:spLocks/>
        </xdr:cNvSpPr>
      </xdr:nvSpPr>
      <xdr:spPr>
        <a:xfrm>
          <a:off x="123825" y="95250"/>
          <a:ext cx="504825" cy="4000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17</xdr:col>
      <xdr:colOff>838200</xdr:colOff>
      <xdr:row>0</xdr:row>
      <xdr:rowOff>104775</xdr:rowOff>
    </xdr:from>
    <xdr:to>
      <xdr:col>18</xdr:col>
      <xdr:colOff>676275</xdr:colOff>
      <xdr:row>4</xdr:row>
      <xdr:rowOff>66675</xdr:rowOff>
    </xdr:to>
    <xdr:pic macro="[0]!gohome"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47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vmlDrawing" Target="../drawings/vmlDrawing9.vml" /><Relationship Id="rId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O35"/>
  <sheetViews>
    <sheetView showGridLines="0" showRowColHeaders="0" tabSelected="1" zoomScale="107" zoomScaleNormal="107" workbookViewId="0" topLeftCell="A1">
      <selection activeCell="AG14" sqref="AG14"/>
    </sheetView>
  </sheetViews>
  <sheetFormatPr defaultColWidth="11.00390625" defaultRowHeight="12"/>
  <cols>
    <col min="1" max="41" width="2.625" style="0" customWidth="1"/>
    <col min="42" max="16384" width="11.50390625" style="0" customWidth="1"/>
  </cols>
  <sheetData>
    <row r="1" spans="1:41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2.75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8"/>
      <c r="AN3" s="38"/>
      <c r="AO3" s="38"/>
    </row>
    <row r="4" spans="1:41" ht="12">
      <c r="A4" s="38"/>
      <c r="B4" s="38"/>
      <c r="C4" s="38"/>
      <c r="D4" s="38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/>
      <c r="AM4" s="38"/>
      <c r="AN4" s="38"/>
      <c r="AO4" s="38"/>
    </row>
    <row r="5" spans="1:41" ht="12">
      <c r="A5" s="38"/>
      <c r="B5" s="38"/>
      <c r="C5" s="38"/>
      <c r="D5" s="38"/>
      <c r="E5" s="39"/>
      <c r="F5" s="40"/>
      <c r="G5" s="40"/>
      <c r="H5" s="40"/>
      <c r="I5" s="40"/>
      <c r="J5" s="40"/>
      <c r="K5" s="40"/>
      <c r="L5" s="40"/>
      <c r="M5" s="47" t="s">
        <v>45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0"/>
      <c r="AF5" s="40"/>
      <c r="AG5" s="40"/>
      <c r="AH5" s="40"/>
      <c r="AI5" s="40"/>
      <c r="AJ5" s="40"/>
      <c r="AK5" s="40"/>
      <c r="AL5" s="39"/>
      <c r="AM5" s="38"/>
      <c r="AN5" s="38"/>
      <c r="AO5" s="38"/>
    </row>
    <row r="6" spans="1:41" ht="12">
      <c r="A6" s="38"/>
      <c r="B6" s="38"/>
      <c r="C6" s="38"/>
      <c r="D6" s="38"/>
      <c r="E6" s="39"/>
      <c r="F6" s="40"/>
      <c r="G6" s="40"/>
      <c r="H6" s="40"/>
      <c r="I6" s="40"/>
      <c r="J6" s="40"/>
      <c r="K6" s="40"/>
      <c r="L6" s="40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0"/>
      <c r="AF6" s="40"/>
      <c r="AG6" s="40"/>
      <c r="AH6" s="40"/>
      <c r="AI6" s="40"/>
      <c r="AJ6" s="40"/>
      <c r="AK6" s="40"/>
      <c r="AL6" s="39"/>
      <c r="AM6" s="38"/>
      <c r="AN6" s="38"/>
      <c r="AO6" s="38"/>
    </row>
    <row r="7" spans="1:41" ht="12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9"/>
      <c r="AM7" s="38"/>
      <c r="AN7" s="38"/>
      <c r="AO7" s="38"/>
    </row>
    <row r="8" spans="1:41" ht="12">
      <c r="A8" s="38"/>
      <c r="B8" s="38"/>
      <c r="C8" s="38"/>
      <c r="D8" s="38"/>
      <c r="E8" s="39"/>
      <c r="F8" s="40"/>
      <c r="G8" s="40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39"/>
      <c r="AM8" s="38"/>
      <c r="AN8" s="38"/>
      <c r="AO8" s="38"/>
    </row>
    <row r="9" spans="1:41" ht="12">
      <c r="A9" s="38"/>
      <c r="B9" s="38"/>
      <c r="C9" s="38"/>
      <c r="D9" s="38"/>
      <c r="E9" s="39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0"/>
      <c r="AB9" s="40"/>
      <c r="AC9" s="40"/>
      <c r="AD9" s="40"/>
      <c r="AE9" s="40"/>
      <c r="AF9" s="41" t="s">
        <v>33</v>
      </c>
      <c r="AG9" s="40"/>
      <c r="AH9" s="40"/>
      <c r="AI9" s="40"/>
      <c r="AJ9" s="40"/>
      <c r="AK9" s="40"/>
      <c r="AL9" s="39"/>
      <c r="AM9" s="38"/>
      <c r="AN9" s="38"/>
      <c r="AO9" s="38"/>
    </row>
    <row r="10" spans="1:41" ht="15.75">
      <c r="A10" s="38"/>
      <c r="B10" s="38"/>
      <c r="C10" s="38"/>
      <c r="D10" s="38"/>
      <c r="E10" s="39"/>
      <c r="F10" s="40"/>
      <c r="G10" s="40"/>
      <c r="H10" s="40"/>
      <c r="I10" s="42" t="s">
        <v>40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1"/>
      <c r="X10" s="41"/>
      <c r="Y10" s="41"/>
      <c r="Z10" s="41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39"/>
      <c r="AM10" s="38"/>
      <c r="AN10" s="38"/>
      <c r="AO10" s="38"/>
    </row>
    <row r="11" spans="1:41" ht="15.75">
      <c r="A11" s="38"/>
      <c r="B11" s="38"/>
      <c r="C11" s="38"/>
      <c r="D11" s="38"/>
      <c r="E11" s="39"/>
      <c r="F11" s="40"/>
      <c r="G11" s="40"/>
      <c r="H11" s="4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1"/>
      <c r="X11" s="41"/>
      <c r="Y11" s="41"/>
      <c r="Z11" s="41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39"/>
      <c r="AM11" s="38"/>
      <c r="AN11" s="38"/>
      <c r="AO11" s="38"/>
    </row>
    <row r="12" spans="1:41" ht="15.75">
      <c r="A12" s="38"/>
      <c r="B12" s="38"/>
      <c r="C12" s="38"/>
      <c r="D12" s="38"/>
      <c r="E12" s="39"/>
      <c r="F12" s="40"/>
      <c r="G12" s="40"/>
      <c r="H12" s="40"/>
      <c r="I12" s="42" t="s">
        <v>41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1"/>
      <c r="X12" s="41"/>
      <c r="Y12" s="41"/>
      <c r="Z12" s="41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39"/>
      <c r="AM12" s="38"/>
      <c r="AN12" s="38"/>
      <c r="AO12" s="38"/>
    </row>
    <row r="13" spans="1:41" ht="15.75">
      <c r="A13" s="38"/>
      <c r="B13" s="38"/>
      <c r="C13" s="38"/>
      <c r="D13" s="38"/>
      <c r="E13" s="39"/>
      <c r="F13" s="40"/>
      <c r="G13" s="40"/>
      <c r="H13" s="40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1"/>
      <c r="X13" s="41"/>
      <c r="Y13" s="41"/>
      <c r="Z13" s="41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39"/>
      <c r="AM13" s="38"/>
      <c r="AN13" s="38"/>
      <c r="AO13" s="38"/>
    </row>
    <row r="14" spans="1:41" ht="15.75">
      <c r="A14" s="38"/>
      <c r="B14" s="38"/>
      <c r="C14" s="38"/>
      <c r="D14" s="38"/>
      <c r="E14" s="39"/>
      <c r="F14" s="40"/>
      <c r="G14" s="40"/>
      <c r="H14" s="40"/>
      <c r="I14" s="42" t="s">
        <v>42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1"/>
      <c r="X14" s="41"/>
      <c r="Y14" s="41"/>
      <c r="Z14" s="41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39"/>
      <c r="AM14" s="38"/>
      <c r="AN14" s="38"/>
      <c r="AO14" s="38"/>
    </row>
    <row r="15" spans="1:41" ht="12.75">
      <c r="A15" s="38"/>
      <c r="B15" s="38"/>
      <c r="C15" s="38"/>
      <c r="D15" s="38"/>
      <c r="E15" s="39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39"/>
      <c r="AM15" s="38"/>
      <c r="AN15" s="38"/>
      <c r="AO15" s="38"/>
    </row>
    <row r="16" spans="1:41" ht="12.75">
      <c r="A16" s="38"/>
      <c r="B16" s="38"/>
      <c r="C16" s="38"/>
      <c r="D16" s="38"/>
      <c r="E16" s="39"/>
      <c r="F16" s="40"/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39"/>
      <c r="AM16" s="38"/>
      <c r="AN16" s="38"/>
      <c r="AO16" s="38"/>
    </row>
    <row r="17" spans="1:41" ht="12.75">
      <c r="A17" s="38"/>
      <c r="B17" s="38"/>
      <c r="C17" s="38"/>
      <c r="D17" s="38"/>
      <c r="E17" s="39"/>
      <c r="F17" s="40"/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39"/>
      <c r="AM17" s="38"/>
      <c r="AN17" s="38"/>
      <c r="AO17" s="38"/>
    </row>
    <row r="18" spans="1:41" ht="15">
      <c r="A18" s="38"/>
      <c r="B18" s="38"/>
      <c r="C18" s="38"/>
      <c r="D18" s="38"/>
      <c r="E18" s="39"/>
      <c r="F18" s="40"/>
      <c r="G18" s="40"/>
      <c r="H18" s="40"/>
      <c r="I18" s="42" t="s">
        <v>43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39"/>
      <c r="AM18" s="38"/>
      <c r="AN18" s="38"/>
      <c r="AO18" s="38"/>
    </row>
    <row r="19" spans="1:41" ht="12">
      <c r="A19" s="38"/>
      <c r="B19" s="38"/>
      <c r="C19" s="38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39"/>
      <c r="AM19" s="38"/>
      <c r="AN19" s="38"/>
      <c r="AO19" s="38"/>
    </row>
    <row r="20" spans="1:41" ht="12">
      <c r="A20" s="38"/>
      <c r="B20" s="38"/>
      <c r="C20" s="38"/>
      <c r="D20" s="38"/>
      <c r="E20" s="39"/>
      <c r="F20" s="40"/>
      <c r="G20" s="40"/>
      <c r="H20" s="40"/>
      <c r="I20" s="43" t="s">
        <v>44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39"/>
      <c r="AM20" s="38"/>
      <c r="AN20" s="38"/>
      <c r="AO20" s="38"/>
    </row>
    <row r="21" spans="1:41" ht="12">
      <c r="A21" s="38"/>
      <c r="B21" s="38"/>
      <c r="C21" s="38"/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39"/>
      <c r="AM21" s="38"/>
      <c r="AN21" s="38"/>
      <c r="AO21" s="38"/>
    </row>
    <row r="22" spans="1:41" ht="12">
      <c r="A22" s="38"/>
      <c r="B22" s="38"/>
      <c r="C22" s="38"/>
      <c r="D22" s="38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39"/>
      <c r="AM22" s="38"/>
      <c r="AN22" s="38"/>
      <c r="AO22" s="38"/>
    </row>
    <row r="23" spans="1:41" ht="12">
      <c r="A23" s="38"/>
      <c r="B23" s="38"/>
      <c r="C23" s="38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39"/>
      <c r="AM23" s="38"/>
      <c r="AN23" s="38"/>
      <c r="AO23" s="38"/>
    </row>
    <row r="24" spans="1:41" ht="12">
      <c r="A24" s="38"/>
      <c r="B24" s="38"/>
      <c r="C24" s="38"/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39"/>
      <c r="AM24" s="38"/>
      <c r="AN24" s="38"/>
      <c r="AO24" s="38"/>
    </row>
    <row r="25" spans="1:41" ht="12">
      <c r="A25" s="38"/>
      <c r="B25" s="38"/>
      <c r="C25" s="38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39"/>
      <c r="AM25" s="38"/>
      <c r="AN25" s="38"/>
      <c r="AO25" s="38"/>
    </row>
    <row r="26" spans="1:41" ht="12">
      <c r="A26" s="38"/>
      <c r="B26" s="38"/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8"/>
      <c r="AN26" s="38"/>
      <c r="AO26" s="38"/>
    </row>
    <row r="27" spans="1:41" ht="12">
      <c r="A27" s="38"/>
      <c r="B27" s="38"/>
      <c r="C27" s="38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38"/>
      <c r="AO27" s="38"/>
    </row>
    <row r="28" spans="1:4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2.75">
      <c r="A29" s="45" t="s">
        <v>16</v>
      </c>
      <c r="B29" s="38"/>
      <c r="C29" s="38"/>
      <c r="D29" s="45" t="s">
        <v>16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2.75">
      <c r="A30" s="45" t="s">
        <v>15</v>
      </c>
      <c r="B30" s="38"/>
      <c r="C30" s="38"/>
      <c r="D30" s="45" t="s">
        <v>15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</row>
    <row r="34" ht="12.75">
      <c r="H34" t="s">
        <v>16</v>
      </c>
    </row>
    <row r="35" ht="12.75">
      <c r="H35" t="s">
        <v>15</v>
      </c>
    </row>
  </sheetData>
  <sheetProtection sheet="1" objects="1" scenarios="1"/>
  <mergeCells count="1">
    <mergeCell ref="M5:AD6"/>
  </mergeCells>
  <printOptions/>
  <pageMargins left="0.75" right="0.75" top="1" bottom="1" header="0.5" footer="0.5"/>
  <pageSetup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35"/>
  <sheetViews>
    <sheetView showGridLines="0" showRowColHeaders="0" zoomScale="101" zoomScaleNormal="101" workbookViewId="0" topLeftCell="D3">
      <selection activeCell="A2" sqref="A2"/>
    </sheetView>
  </sheetViews>
  <sheetFormatPr defaultColWidth="11.00390625" defaultRowHeight="12"/>
  <cols>
    <col min="1" max="1" width="2.375" style="0" hidden="1" customWidth="1"/>
    <col min="2" max="2" width="4.00390625" style="0" hidden="1" customWidth="1"/>
    <col min="3" max="3" width="4.125" style="0" hidden="1" customWidth="1"/>
    <col min="4" max="4" width="7.125" style="0" customWidth="1"/>
    <col min="5" max="5" width="5.875" style="0" customWidth="1"/>
    <col min="6" max="6" width="11.50390625" style="0" customWidth="1"/>
    <col min="7" max="7" width="10.375" style="0" customWidth="1"/>
    <col min="8" max="8" width="2.625" style="0" customWidth="1"/>
    <col min="9" max="9" width="11.125" style="0" customWidth="1"/>
    <col min="10" max="16384" width="11.50390625" style="0" customWidth="1"/>
  </cols>
  <sheetData>
    <row r="1" ht="12.75" hidden="1">
      <c r="A1">
        <f>random(1,1,0)</f>
        <v>1</v>
      </c>
    </row>
    <row r="2" spans="1:3" ht="12" customHeight="1" hidden="1">
      <c r="A2">
        <f>random(5,1,0)*A1</f>
        <v>4</v>
      </c>
      <c r="B2" t="s">
        <v>72</v>
      </c>
      <c r="C2">
        <f>IF(A2=1,"",A2)</f>
        <v>4</v>
      </c>
    </row>
    <row r="3" spans="1:2" ht="12.75">
      <c r="A3">
        <f>random(5,1,0)*A1</f>
        <v>2</v>
      </c>
      <c r="B3" t="s">
        <v>95</v>
      </c>
    </row>
    <row r="4" spans="1:6" ht="15.75">
      <c r="A4">
        <f>A2+2*A3</f>
        <v>8</v>
      </c>
      <c r="B4" t="s">
        <v>8</v>
      </c>
      <c r="E4" s="8" t="s">
        <v>9</v>
      </c>
      <c r="F4" s="1" t="s">
        <v>10</v>
      </c>
    </row>
    <row r="5" spans="1:2" ht="12">
      <c r="A5">
        <f>IF(INT(A2/2)=A2/2,A2/2,A2)</f>
        <v>2</v>
      </c>
      <c r="B5">
        <f>IF(INT(A2/2)=A2/2,A4/2,A4)</f>
        <v>4</v>
      </c>
    </row>
    <row r="6" spans="1:2" ht="12">
      <c r="A6">
        <f>IF(A5=1,"",A5)</f>
        <v>2</v>
      </c>
      <c r="B6">
        <f>IF(B5=1,"",B5)</f>
        <v>4</v>
      </c>
    </row>
    <row r="7" spans="1:9" ht="15">
      <c r="A7">
        <f>IF(INT(A2/2)=A2/2,"","/2")</f>
      </c>
      <c r="G7" s="57" t="str">
        <f>CONCATENATE(C2,"r + ",A3," = ")</f>
        <v>4r + 2 = </v>
      </c>
      <c r="H7" s="5">
        <v>1</v>
      </c>
      <c r="I7" s="58" t="str">
        <f>CONCATENATE("n(",A6,"n + ",B6,")")</f>
        <v>n(2n + 4)</v>
      </c>
    </row>
    <row r="8" spans="1:9" ht="15">
      <c r="A8" s="7" t="b">
        <v>0</v>
      </c>
      <c r="G8" s="57"/>
      <c r="H8" s="5">
        <v>2</v>
      </c>
      <c r="I8" s="58"/>
    </row>
    <row r="9" ht="12">
      <c r="A9" s="7" t="b">
        <v>0</v>
      </c>
    </row>
    <row r="10" ht="6" customHeight="1">
      <c r="A10" s="7" t="b">
        <v>0</v>
      </c>
    </row>
    <row r="11" ht="6" customHeight="1">
      <c r="A11" s="7" t="b">
        <v>0</v>
      </c>
    </row>
    <row r="12" spans="1:10" ht="12">
      <c r="A12" s="7" t="b">
        <v>0</v>
      </c>
      <c r="F12" s="9" t="s">
        <v>11</v>
      </c>
      <c r="G12" s="9"/>
      <c r="H12" s="9"/>
      <c r="I12" s="9"/>
      <c r="J12" s="9"/>
    </row>
    <row r="13" spans="1:10" ht="12">
      <c r="A13" s="7" t="b">
        <v>0</v>
      </c>
      <c r="F13" s="35" t="str">
        <f>CONCATENATE(C2," x 1 + ",A3," = ")</f>
        <v>4 x 1 + 2 = </v>
      </c>
      <c r="G13" s="15">
        <f>A2+A3</f>
        <v>6</v>
      </c>
      <c r="H13" s="9"/>
      <c r="I13" s="9" t="str">
        <f>CONCATENATE("1 x (",A6," x 1 + ",B6,") = ",G13)</f>
        <v>1 x (2 x 1 + 4) = 6</v>
      </c>
      <c r="J13" s="9"/>
    </row>
    <row r="14" spans="6:10" ht="12">
      <c r="F14" s="9" t="s">
        <v>12</v>
      </c>
      <c r="G14" s="9"/>
      <c r="H14" s="9"/>
      <c r="I14" s="9"/>
      <c r="J14" s="9"/>
    </row>
    <row r="15" spans="6:10" ht="12">
      <c r="F15" s="9" t="s">
        <v>13</v>
      </c>
      <c r="G15" s="9"/>
      <c r="H15" s="9"/>
      <c r="I15" s="9"/>
      <c r="J15" s="9"/>
    </row>
    <row r="16" spans="6:10" ht="12">
      <c r="F16" s="9"/>
      <c r="G16" s="9"/>
      <c r="H16" s="9"/>
      <c r="I16" s="35" t="str">
        <f>CONCATENATE(C2,"r + ",A3," = ")</f>
        <v>4r + 2 = </v>
      </c>
      <c r="J16" s="9" t="str">
        <f>CONCATENATE("k(",A6,"k + ",B6,")",A7)</f>
        <v>k(2k + 4)</v>
      </c>
    </row>
    <row r="17" spans="6:10" ht="12">
      <c r="F17" s="9"/>
      <c r="G17" s="9"/>
      <c r="H17" s="9"/>
      <c r="I17" s="9"/>
      <c r="J17" s="9"/>
    </row>
    <row r="18" spans="6:10" ht="12">
      <c r="F18" s="9" t="s">
        <v>14</v>
      </c>
      <c r="G18" s="9"/>
      <c r="H18" s="9"/>
      <c r="I18" s="9"/>
      <c r="J18" s="9"/>
    </row>
    <row r="19" spans="6:10" ht="12">
      <c r="F19" s="9"/>
      <c r="G19" s="9"/>
      <c r="H19" s="9"/>
      <c r="I19" s="9"/>
      <c r="J19" s="9"/>
    </row>
    <row r="20" spans="6:10" ht="12">
      <c r="F20" s="9"/>
      <c r="G20" s="9" t="str">
        <f>CONCATENATE(C2,"r + ",A3," = ")</f>
        <v>4r + 2 = </v>
      </c>
      <c r="H20" s="9"/>
      <c r="I20" s="15" t="str">
        <f>CONCATENATE(C2,"r + ",A3,"  + ",C2,"(k + 1) + ",A3)</f>
        <v>4r + 2  + 4(k + 1) + 2</v>
      </c>
      <c r="J20" s="9"/>
    </row>
    <row r="21" spans="6:10" ht="12">
      <c r="F21" s="9"/>
      <c r="G21" s="9"/>
      <c r="H21" s="9"/>
      <c r="I21" s="9"/>
      <c r="J21" s="36"/>
    </row>
    <row r="22" spans="6:10" ht="12">
      <c r="F22" s="9" t="s">
        <v>34</v>
      </c>
      <c r="G22" s="9"/>
      <c r="H22" s="9"/>
      <c r="I22" s="9"/>
      <c r="J22" s="9"/>
    </row>
    <row r="23" spans="6:10" ht="12">
      <c r="F23" s="9"/>
      <c r="G23" s="9"/>
      <c r="H23" s="9"/>
      <c r="I23" s="9"/>
      <c r="J23" s="9"/>
    </row>
    <row r="24" spans="6:10" ht="12">
      <c r="F24" s="9"/>
      <c r="G24" s="9" t="str">
        <f>CONCATENATE(C2,"r + ",A3," = ")</f>
        <v>4r + 2 = </v>
      </c>
      <c r="H24" s="9" t="str">
        <f>CONCATENATE("k(",A6,"k + ",B6,")",A7,"  + ",C2,"(k + 1) + ",A3)</f>
        <v>k(2k + 4)  + 4(k + 1) + 2</v>
      </c>
      <c r="I24" s="9"/>
      <c r="J24" s="9"/>
    </row>
    <row r="25" spans="6:10" ht="12">
      <c r="F25" s="9"/>
      <c r="G25" s="9"/>
      <c r="H25" s="9"/>
      <c r="I25" s="9"/>
      <c r="J25" s="9"/>
    </row>
    <row r="26" spans="6:10" ht="12">
      <c r="F26" s="9" t="s">
        <v>35</v>
      </c>
      <c r="G26" s="9"/>
      <c r="H26" s="9"/>
      <c r="I26" s="9"/>
      <c r="J26" s="9"/>
    </row>
    <row r="27" spans="6:10" ht="12">
      <c r="F27" s="9"/>
      <c r="G27" s="9"/>
      <c r="H27" s="9"/>
      <c r="I27" s="9"/>
      <c r="J27" s="9"/>
    </row>
    <row r="28" spans="6:10" ht="12">
      <c r="F28" s="9"/>
      <c r="G28" s="9" t="str">
        <f>CONCATENATE(C2,"r + ",A3," = ","(k + 1)(",A6,"(k + 1) + ",B6,")",A7)</f>
        <v>4r + 2 = (k + 1)(2(k + 1) + 4)</v>
      </c>
      <c r="H28" s="9"/>
      <c r="I28" s="9"/>
      <c r="J28" s="9"/>
    </row>
    <row r="29" spans="6:10" ht="12">
      <c r="F29" s="9"/>
      <c r="G29" s="9"/>
      <c r="H29" s="9"/>
      <c r="I29" s="9"/>
      <c r="J29" s="9"/>
    </row>
    <row r="30" spans="6:10" ht="12">
      <c r="F30" s="9" t="s">
        <v>36</v>
      </c>
      <c r="G30" s="9"/>
      <c r="H30" s="9"/>
      <c r="I30" s="9"/>
      <c r="J30" s="9"/>
    </row>
    <row r="31" spans="6:10" ht="12">
      <c r="F31" s="9" t="s">
        <v>37</v>
      </c>
      <c r="G31" s="9"/>
      <c r="H31" s="9"/>
      <c r="I31" s="9"/>
      <c r="J31" s="9"/>
    </row>
    <row r="34" ht="12.75">
      <c r="H34" t="s">
        <v>30</v>
      </c>
    </row>
    <row r="35" ht="12.75">
      <c r="H35" t="s">
        <v>29</v>
      </c>
    </row>
  </sheetData>
  <sheetProtection sheet="1" objects="1" scenarios="1"/>
  <mergeCells count="2">
    <mergeCell ref="G7:G8"/>
    <mergeCell ref="I7:I8"/>
  </mergeCells>
  <conditionalFormatting sqref="H8">
    <cfRule type="expression" priority="1" dxfId="8" stopIfTrue="1">
      <formula>INT($A$2/2)&lt;&gt;$A$2/2</formula>
    </cfRule>
  </conditionalFormatting>
  <conditionalFormatting sqref="H7">
    <cfRule type="expression" priority="2" dxfId="9" stopIfTrue="1">
      <formula>INT($A$2/2)&lt;&gt;$A$2/2</formula>
    </cfRule>
  </conditionalFormatting>
  <conditionalFormatting sqref="F12:J14">
    <cfRule type="expression" priority="3" dxfId="0" stopIfTrue="1">
      <formula>$A$8=TRUE</formula>
    </cfRule>
  </conditionalFormatting>
  <conditionalFormatting sqref="F15:J17">
    <cfRule type="expression" priority="4" dxfId="5" stopIfTrue="1">
      <formula>$A$9=TRUE</formula>
    </cfRule>
  </conditionalFormatting>
  <conditionalFormatting sqref="F18:J21">
    <cfRule type="expression" priority="5" dxfId="10" stopIfTrue="1">
      <formula>$A$10=TRUE</formula>
    </cfRule>
  </conditionalFormatting>
  <conditionalFormatting sqref="F22:J25">
    <cfRule type="expression" priority="6" dxfId="11" stopIfTrue="1">
      <formula>$A$11=TRUE</formula>
    </cfRule>
  </conditionalFormatting>
  <conditionalFormatting sqref="F26:J29">
    <cfRule type="expression" priority="7" dxfId="12" stopIfTrue="1">
      <formula>$A$12=TRUE</formula>
    </cfRule>
  </conditionalFormatting>
  <conditionalFormatting sqref="F30:J31">
    <cfRule type="expression" priority="8" dxfId="13" stopIfTrue="1">
      <formula>$A$13=TRUE</formula>
    </cfRule>
  </conditionalFormatting>
  <printOptions/>
  <pageMargins left="0.75" right="0.75" top="1" bottom="1" header="0.5" footer="0.5"/>
  <pageSetup orientation="landscape" paperSize="9"/>
  <drawing r:id="rId8"/>
  <legacyDrawing r:id="rId7"/>
  <oleObjects>
    <oleObject progId="Equation.3" shapeId="1333945" r:id="rId1"/>
    <oleObject progId="Equation.3" shapeId="1448661" r:id="rId2"/>
    <oleObject progId="Equation.3" shapeId="1472628" r:id="rId3"/>
    <oleObject progId="Equation.3" shapeId="1474339" r:id="rId4"/>
    <oleObject progId="Equation.3" shapeId="1507119" r:id="rId5"/>
    <oleObject progId="Equation.3" shapeId="1562803" r:id="rId6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L35"/>
  <sheetViews>
    <sheetView showGridLines="0" showRowColHeaders="0" zoomScale="122" zoomScaleNormal="122" workbookViewId="0" topLeftCell="F1">
      <selection activeCell="A2" sqref="A2"/>
    </sheetView>
  </sheetViews>
  <sheetFormatPr defaultColWidth="11.00390625" defaultRowHeight="12"/>
  <cols>
    <col min="1" max="1" width="7.50390625" style="0" hidden="1" customWidth="1"/>
    <col min="2" max="2" width="2.00390625" style="0" hidden="1" customWidth="1"/>
    <col min="3" max="3" width="1.875" style="0" hidden="1" customWidth="1"/>
    <col min="4" max="4" width="1.12109375" style="0" hidden="1" customWidth="1"/>
    <col min="5" max="5" width="7.375" style="0" hidden="1" customWidth="1"/>
    <col min="6" max="6" width="7.625" style="0" customWidth="1"/>
    <col min="7" max="7" width="11.50390625" style="0" customWidth="1"/>
    <col min="8" max="8" width="23.00390625" style="0" customWidth="1"/>
    <col min="9" max="9" width="11.50390625" style="0" customWidth="1"/>
    <col min="10" max="10" width="7.00390625" style="0" customWidth="1"/>
    <col min="11" max="16384" width="11.50390625" style="0" customWidth="1"/>
  </cols>
  <sheetData>
    <row r="1" spans="1:6" ht="12">
      <c r="A1">
        <f>random(1,1,0)</f>
        <v>1</v>
      </c>
      <c r="F1" s="9"/>
    </row>
    <row r="2" spans="1:6" ht="12">
      <c r="A2">
        <f>prime(random(10,2,0))*A1</f>
        <v>11</v>
      </c>
      <c r="B2">
        <f>prime(random(10,2,0))*A$1</f>
        <v>3</v>
      </c>
      <c r="F2" s="9"/>
    </row>
    <row r="3" spans="1:6" ht="12">
      <c r="A3">
        <f>prime(random(10,2,0))*A$1</f>
        <v>11</v>
      </c>
      <c r="B3">
        <f>prime(random(10,2,0))*A$1</f>
        <v>11</v>
      </c>
      <c r="F3" s="9"/>
    </row>
    <row r="4" spans="1:8" ht="15">
      <c r="A4">
        <f>prime(random(10,2,0))*A$1</f>
        <v>11</v>
      </c>
      <c r="B4">
        <f>prime(random(10,2,0))*A$1</f>
        <v>11</v>
      </c>
      <c r="F4" s="9"/>
      <c r="G4" s="1" t="s">
        <v>38</v>
      </c>
      <c r="H4" s="1" t="s">
        <v>39</v>
      </c>
    </row>
    <row r="5" spans="1:8" ht="15">
      <c r="A5">
        <v>1</v>
      </c>
      <c r="B5">
        <v>1</v>
      </c>
      <c r="F5" s="9"/>
      <c r="H5" s="1" t="str">
        <f>CONCATENATE("common divisor of ",A7," and ",B7,".")</f>
        <v>common divisor of 23958 and 3630.</v>
      </c>
    </row>
    <row r="6" spans="1:6" ht="12.75">
      <c r="A6">
        <f>random(20,1,0)*A1</f>
        <v>18</v>
      </c>
      <c r="B6">
        <f>random(20,1,0)*A1</f>
        <v>10</v>
      </c>
      <c r="F6" s="9"/>
    </row>
    <row r="7" spans="1:7" ht="12.75">
      <c r="A7">
        <f>A2*A3*A4*A5*A6</f>
        <v>23958</v>
      </c>
      <c r="B7">
        <f>B2*B3*B4*B5*B6</f>
        <v>3630</v>
      </c>
      <c r="F7" s="9"/>
      <c r="G7" s="9"/>
    </row>
    <row r="8" spans="1:12" ht="12.75">
      <c r="A8">
        <f>MAX(A7:B7)</f>
        <v>23958</v>
      </c>
      <c r="B8">
        <f>MIN(A7:B7)</f>
        <v>3630</v>
      </c>
      <c r="E8" t="str">
        <f>CONCATENATE(A8," = ",B8," x ",C9," + ",D9)</f>
        <v>23958 = 3630 x 6 + 2178</v>
      </c>
      <c r="F8" s="9" t="b">
        <f>ISERR(E8)</f>
        <v>0</v>
      </c>
      <c r="G8" s="9"/>
      <c r="H8" s="37" t="str">
        <f>IF(F8=FALSE,E8,"")</f>
        <v>23958 = 3630 x 6 + 2178</v>
      </c>
      <c r="L8" s="9"/>
    </row>
    <row r="9" spans="1:8" ht="12.75">
      <c r="A9">
        <f>B8</f>
        <v>3630</v>
      </c>
      <c r="B9">
        <f>MOD(A8,B8)</f>
        <v>2178</v>
      </c>
      <c r="C9">
        <f>INT(A8/B8)</f>
        <v>6</v>
      </c>
      <c r="D9">
        <f>MOD(A8,B8)</f>
        <v>2178</v>
      </c>
      <c r="E9" t="str">
        <f aca="true" t="shared" si="0" ref="E9:E26">CONCATENATE(A9," = ",B9," x ",C10," + ",D10)</f>
        <v>3630 = 2178 x 1 + 1452</v>
      </c>
      <c r="F9" s="9" t="b">
        <f aca="true" t="shared" si="1" ref="F9:F26">ISERR(E9)</f>
        <v>0</v>
      </c>
      <c r="G9" s="9"/>
      <c r="H9" s="37" t="str">
        <f aca="true" t="shared" si="2" ref="H9:H26">IF(F9=FALSE,E9,"")</f>
        <v>3630 = 2178 x 1 + 1452</v>
      </c>
    </row>
    <row r="10" spans="1:8" ht="12">
      <c r="A10">
        <f aca="true" t="shared" si="3" ref="A10:A26">B9</f>
        <v>2178</v>
      </c>
      <c r="B10">
        <f aca="true" t="shared" si="4" ref="B10:B15">MOD(A9,B9)</f>
        <v>1452</v>
      </c>
      <c r="C10">
        <f aca="true" t="shared" si="5" ref="C10:C15">INT(A9/B9)</f>
        <v>1</v>
      </c>
      <c r="D10">
        <f aca="true" t="shared" si="6" ref="D10:D15">MOD(A9,B9)</f>
        <v>1452</v>
      </c>
      <c r="E10" t="str">
        <f t="shared" si="0"/>
        <v>2178 = 1452 x 1 + 726</v>
      </c>
      <c r="F10" s="9" t="b">
        <f t="shared" si="1"/>
        <v>0</v>
      </c>
      <c r="G10" s="9"/>
      <c r="H10" s="37" t="str">
        <f t="shared" si="2"/>
        <v>2178 = 1452 x 1 + 726</v>
      </c>
    </row>
    <row r="11" spans="1:8" ht="12">
      <c r="A11">
        <f t="shared" si="3"/>
        <v>1452</v>
      </c>
      <c r="B11">
        <f t="shared" si="4"/>
        <v>726</v>
      </c>
      <c r="C11">
        <f t="shared" si="5"/>
        <v>1</v>
      </c>
      <c r="D11">
        <f t="shared" si="6"/>
        <v>726</v>
      </c>
      <c r="E11" t="str">
        <f t="shared" si="0"/>
        <v>1452 = 726 x 2 + 0</v>
      </c>
      <c r="F11" s="9" t="b">
        <f t="shared" si="1"/>
        <v>0</v>
      </c>
      <c r="G11" s="9"/>
      <c r="H11" s="37" t="str">
        <f t="shared" si="2"/>
        <v>1452 = 726 x 2 + 0</v>
      </c>
    </row>
    <row r="12" spans="1:8" ht="12.75">
      <c r="A12">
        <f t="shared" si="3"/>
        <v>726</v>
      </c>
      <c r="B12">
        <f t="shared" si="4"/>
        <v>0</v>
      </c>
      <c r="C12">
        <f t="shared" si="5"/>
        <v>2</v>
      </c>
      <c r="D12">
        <f t="shared" si="6"/>
        <v>0</v>
      </c>
      <c r="E12" t="e">
        <f t="shared" si="0"/>
        <v>#DIV/0!</v>
      </c>
      <c r="F12" s="9" t="b">
        <f t="shared" si="1"/>
        <v>1</v>
      </c>
      <c r="G12" s="9"/>
      <c r="H12" s="37">
        <f t="shared" si="2"/>
      </c>
    </row>
    <row r="13" spans="1:8" ht="12.75">
      <c r="A13">
        <f t="shared" si="3"/>
        <v>0</v>
      </c>
      <c r="B13" t="e">
        <f t="shared" si="4"/>
        <v>#DIV/0!</v>
      </c>
      <c r="C13" t="e">
        <f t="shared" si="5"/>
        <v>#DIV/0!</v>
      </c>
      <c r="D13" t="e">
        <f t="shared" si="6"/>
        <v>#DIV/0!</v>
      </c>
      <c r="E13" t="e">
        <f t="shared" si="0"/>
        <v>#DIV/0!</v>
      </c>
      <c r="F13" s="9" t="b">
        <f t="shared" si="1"/>
        <v>1</v>
      </c>
      <c r="G13" s="9"/>
      <c r="H13" s="37">
        <f t="shared" si="2"/>
      </c>
    </row>
    <row r="14" spans="1:8" ht="12.75">
      <c r="A14" t="e">
        <f t="shared" si="3"/>
        <v>#DIV/0!</v>
      </c>
      <c r="B14" t="e">
        <f t="shared" si="4"/>
        <v>#DIV/0!</v>
      </c>
      <c r="C14" t="e">
        <f t="shared" si="5"/>
        <v>#DIV/0!</v>
      </c>
      <c r="D14" t="e">
        <f t="shared" si="6"/>
        <v>#DIV/0!</v>
      </c>
      <c r="E14" t="e">
        <f t="shared" si="0"/>
        <v>#DIV/0!</v>
      </c>
      <c r="F14" s="9" t="b">
        <f t="shared" si="1"/>
        <v>1</v>
      </c>
      <c r="G14" s="9"/>
      <c r="H14" s="37">
        <f t="shared" si="2"/>
      </c>
    </row>
    <row r="15" spans="1:8" ht="12.75">
      <c r="A15" t="e">
        <f t="shared" si="3"/>
        <v>#DIV/0!</v>
      </c>
      <c r="B15" t="e">
        <f t="shared" si="4"/>
        <v>#DIV/0!</v>
      </c>
      <c r="C15" t="e">
        <f t="shared" si="5"/>
        <v>#DIV/0!</v>
      </c>
      <c r="D15" t="e">
        <f t="shared" si="6"/>
        <v>#DIV/0!</v>
      </c>
      <c r="E15" t="e">
        <f t="shared" si="0"/>
        <v>#DIV/0!</v>
      </c>
      <c r="F15" s="9" t="b">
        <f t="shared" si="1"/>
        <v>1</v>
      </c>
      <c r="G15" s="9"/>
      <c r="H15" s="37">
        <f t="shared" si="2"/>
      </c>
    </row>
    <row r="16" spans="1:8" ht="12.75">
      <c r="A16" t="e">
        <f t="shared" si="3"/>
        <v>#DIV/0!</v>
      </c>
      <c r="B16" t="e">
        <f aca="true" t="shared" si="7" ref="B16:B26">MOD(A15,B15)</f>
        <v>#DIV/0!</v>
      </c>
      <c r="C16" t="e">
        <f aca="true" t="shared" si="8" ref="C16:C26">INT(A15/B15)</f>
        <v>#DIV/0!</v>
      </c>
      <c r="D16" t="e">
        <f aca="true" t="shared" si="9" ref="D16:D26">MOD(A15,B15)</f>
        <v>#DIV/0!</v>
      </c>
      <c r="E16" t="e">
        <f t="shared" si="0"/>
        <v>#DIV/0!</v>
      </c>
      <c r="F16" s="9" t="b">
        <f t="shared" si="1"/>
        <v>1</v>
      </c>
      <c r="G16" s="9"/>
      <c r="H16" s="37">
        <f t="shared" si="2"/>
      </c>
    </row>
    <row r="17" spans="1:8" ht="12.75">
      <c r="A17" t="e">
        <f t="shared" si="3"/>
        <v>#DIV/0!</v>
      </c>
      <c r="B17" t="e">
        <f t="shared" si="7"/>
        <v>#DIV/0!</v>
      </c>
      <c r="C17" t="e">
        <f t="shared" si="8"/>
        <v>#DIV/0!</v>
      </c>
      <c r="D17" t="e">
        <f t="shared" si="9"/>
        <v>#DIV/0!</v>
      </c>
      <c r="E17" t="e">
        <f t="shared" si="0"/>
        <v>#DIV/0!</v>
      </c>
      <c r="F17" s="9" t="b">
        <f t="shared" si="1"/>
        <v>1</v>
      </c>
      <c r="G17" s="9"/>
      <c r="H17" s="37">
        <f t="shared" si="2"/>
      </c>
    </row>
    <row r="18" spans="1:8" ht="12.75">
      <c r="A18" t="e">
        <f t="shared" si="3"/>
        <v>#DIV/0!</v>
      </c>
      <c r="B18" t="e">
        <f t="shared" si="7"/>
        <v>#DIV/0!</v>
      </c>
      <c r="C18" t="e">
        <f t="shared" si="8"/>
        <v>#DIV/0!</v>
      </c>
      <c r="D18" t="e">
        <f t="shared" si="9"/>
        <v>#DIV/0!</v>
      </c>
      <c r="E18" t="e">
        <f t="shared" si="0"/>
        <v>#DIV/0!</v>
      </c>
      <c r="F18" s="9" t="b">
        <f t="shared" si="1"/>
        <v>1</v>
      </c>
      <c r="G18" s="9"/>
      <c r="H18" s="37">
        <f t="shared" si="2"/>
      </c>
    </row>
    <row r="19" spans="1:10" ht="15">
      <c r="A19" t="e">
        <f t="shared" si="3"/>
        <v>#DIV/0!</v>
      </c>
      <c r="B19" t="e">
        <f t="shared" si="7"/>
        <v>#DIV/0!</v>
      </c>
      <c r="C19" t="e">
        <f t="shared" si="8"/>
        <v>#DIV/0!</v>
      </c>
      <c r="D19" t="e">
        <f t="shared" si="9"/>
        <v>#DIV/0!</v>
      </c>
      <c r="E19" t="e">
        <f t="shared" si="0"/>
        <v>#DIV/0!</v>
      </c>
      <c r="F19" s="9" t="b">
        <f t="shared" si="1"/>
        <v>1</v>
      </c>
      <c r="G19" s="9"/>
      <c r="H19" s="37">
        <f t="shared" si="2"/>
      </c>
      <c r="J19" s="5">
        <f>A27</f>
        <v>726</v>
      </c>
    </row>
    <row r="20" spans="1:8" ht="12">
      <c r="A20" t="e">
        <f t="shared" si="3"/>
        <v>#DIV/0!</v>
      </c>
      <c r="B20" t="e">
        <f t="shared" si="7"/>
        <v>#DIV/0!</v>
      </c>
      <c r="C20" t="e">
        <f t="shared" si="8"/>
        <v>#DIV/0!</v>
      </c>
      <c r="D20" t="e">
        <f t="shared" si="9"/>
        <v>#DIV/0!</v>
      </c>
      <c r="E20" t="e">
        <f t="shared" si="0"/>
        <v>#DIV/0!</v>
      </c>
      <c r="F20" s="9" t="b">
        <f t="shared" si="1"/>
        <v>1</v>
      </c>
      <c r="G20" s="9"/>
      <c r="H20" s="37">
        <f t="shared" si="2"/>
      </c>
    </row>
    <row r="21" spans="1:8" ht="12.75">
      <c r="A21" t="e">
        <f t="shared" si="3"/>
        <v>#DIV/0!</v>
      </c>
      <c r="B21" t="e">
        <f t="shared" si="7"/>
        <v>#DIV/0!</v>
      </c>
      <c r="C21" t="e">
        <f t="shared" si="8"/>
        <v>#DIV/0!</v>
      </c>
      <c r="D21" t="e">
        <f t="shared" si="9"/>
        <v>#DIV/0!</v>
      </c>
      <c r="E21" t="e">
        <f t="shared" si="0"/>
        <v>#DIV/0!</v>
      </c>
      <c r="F21" s="9" t="b">
        <f t="shared" si="1"/>
        <v>1</v>
      </c>
      <c r="G21" s="9"/>
      <c r="H21" s="37">
        <f t="shared" si="2"/>
      </c>
    </row>
    <row r="22" spans="1:8" ht="12.75">
      <c r="A22" t="e">
        <f t="shared" si="3"/>
        <v>#DIV/0!</v>
      </c>
      <c r="B22" t="e">
        <f t="shared" si="7"/>
        <v>#DIV/0!</v>
      </c>
      <c r="C22" t="e">
        <f t="shared" si="8"/>
        <v>#DIV/0!</v>
      </c>
      <c r="D22" t="e">
        <f t="shared" si="9"/>
        <v>#DIV/0!</v>
      </c>
      <c r="E22" t="e">
        <f t="shared" si="0"/>
        <v>#DIV/0!</v>
      </c>
      <c r="F22" s="9" t="b">
        <f t="shared" si="1"/>
        <v>1</v>
      </c>
      <c r="G22" s="9"/>
      <c r="H22" s="37">
        <f t="shared" si="2"/>
      </c>
    </row>
    <row r="23" spans="1:8" ht="12.75">
      <c r="A23" t="e">
        <f t="shared" si="3"/>
        <v>#DIV/0!</v>
      </c>
      <c r="B23" t="e">
        <f t="shared" si="7"/>
        <v>#DIV/0!</v>
      </c>
      <c r="C23" t="e">
        <f t="shared" si="8"/>
        <v>#DIV/0!</v>
      </c>
      <c r="D23" t="e">
        <f t="shared" si="9"/>
        <v>#DIV/0!</v>
      </c>
      <c r="E23" t="e">
        <f t="shared" si="0"/>
        <v>#DIV/0!</v>
      </c>
      <c r="F23" s="9" t="b">
        <f t="shared" si="1"/>
        <v>1</v>
      </c>
      <c r="G23" s="9"/>
      <c r="H23" s="37">
        <f t="shared" si="2"/>
      </c>
    </row>
    <row r="24" spans="1:8" ht="12.75">
      <c r="A24" t="e">
        <f t="shared" si="3"/>
        <v>#DIV/0!</v>
      </c>
      <c r="B24" t="e">
        <f t="shared" si="7"/>
        <v>#DIV/0!</v>
      </c>
      <c r="C24" t="e">
        <f t="shared" si="8"/>
        <v>#DIV/0!</v>
      </c>
      <c r="D24" t="e">
        <f t="shared" si="9"/>
        <v>#DIV/0!</v>
      </c>
      <c r="E24" t="e">
        <f t="shared" si="0"/>
        <v>#DIV/0!</v>
      </c>
      <c r="F24" s="9" t="b">
        <f t="shared" si="1"/>
        <v>1</v>
      </c>
      <c r="G24" s="9"/>
      <c r="H24" s="37">
        <f t="shared" si="2"/>
      </c>
    </row>
    <row r="25" spans="1:8" ht="12.75">
      <c r="A25" t="e">
        <f t="shared" si="3"/>
        <v>#DIV/0!</v>
      </c>
      <c r="B25" t="e">
        <f t="shared" si="7"/>
        <v>#DIV/0!</v>
      </c>
      <c r="C25" t="e">
        <f t="shared" si="8"/>
        <v>#DIV/0!</v>
      </c>
      <c r="D25" t="e">
        <f t="shared" si="9"/>
        <v>#DIV/0!</v>
      </c>
      <c r="E25" t="e">
        <f t="shared" si="0"/>
        <v>#DIV/0!</v>
      </c>
      <c r="F25" s="9" t="b">
        <f t="shared" si="1"/>
        <v>1</v>
      </c>
      <c r="G25" s="9"/>
      <c r="H25" s="37">
        <f t="shared" si="2"/>
      </c>
    </row>
    <row r="26" spans="1:8" ht="12.75">
      <c r="A26" t="e">
        <f t="shared" si="3"/>
        <v>#DIV/0!</v>
      </c>
      <c r="B26" t="e">
        <f t="shared" si="7"/>
        <v>#DIV/0!</v>
      </c>
      <c r="C26" t="e">
        <f t="shared" si="8"/>
        <v>#DIV/0!</v>
      </c>
      <c r="D26" t="e">
        <f t="shared" si="9"/>
        <v>#DIV/0!</v>
      </c>
      <c r="E26" t="e">
        <f t="shared" si="0"/>
        <v>#DIV/0!</v>
      </c>
      <c r="F26" s="9" t="b">
        <f t="shared" si="1"/>
        <v>1</v>
      </c>
      <c r="G26" s="9"/>
      <c r="H26" s="37">
        <f t="shared" si="2"/>
      </c>
    </row>
    <row r="27" spans="1:8" ht="12.75">
      <c r="A27">
        <f>GCD(A7,B7)</f>
        <v>726</v>
      </c>
      <c r="F27" s="9"/>
      <c r="G27" s="9"/>
      <c r="H27" s="37"/>
    </row>
    <row r="28" spans="1:8" ht="12.75">
      <c r="A28" s="7" t="b">
        <v>0</v>
      </c>
      <c r="F28" s="9"/>
      <c r="G28" s="9"/>
      <c r="H28" s="9"/>
    </row>
    <row r="29" spans="1:7" ht="12.75">
      <c r="A29" s="7" t="b">
        <v>0</v>
      </c>
      <c r="F29" s="9"/>
      <c r="G29" s="9"/>
    </row>
    <row r="30" ht="12.75">
      <c r="F30" s="9"/>
    </row>
    <row r="34" ht="12.75">
      <c r="H34" t="s">
        <v>27</v>
      </c>
    </row>
    <row r="35" ht="12.75">
      <c r="H35" t="s">
        <v>31</v>
      </c>
    </row>
  </sheetData>
  <sheetProtection sheet="1" objects="1" scenarios="1"/>
  <conditionalFormatting sqref="H8:I26">
    <cfRule type="expression" priority="1" dxfId="0" stopIfTrue="1">
      <formula>AND($A$28=TRUE,H8&lt;&gt;"")</formula>
    </cfRule>
  </conditionalFormatting>
  <conditionalFormatting sqref="J19">
    <cfRule type="expression" priority="2" dxfId="0" stopIfTrue="1">
      <formula>$A$29=TRUE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workbookViewId="0" topLeftCell="A1">
      <selection activeCell="E16" sqref="E16"/>
    </sheetView>
  </sheetViews>
  <sheetFormatPr defaultColWidth="11.00390625" defaultRowHeight="12"/>
  <cols>
    <col min="1" max="2" width="14.375" style="0" customWidth="1"/>
    <col min="3" max="6" width="11.50390625" style="0" customWidth="1"/>
    <col min="7" max="7" width="3.00390625" style="0" customWidth="1"/>
    <col min="8" max="16384" width="11.50390625" style="0" customWidth="1"/>
  </cols>
  <sheetData>
    <row r="1" ht="12.75">
      <c r="A1" t="s">
        <v>46</v>
      </c>
    </row>
    <row r="3" spans="1:2" ht="12.75">
      <c r="A3" t="s">
        <v>47</v>
      </c>
      <c r="B3" t="s">
        <v>48</v>
      </c>
    </row>
    <row r="4" spans="1:2" ht="12.75">
      <c r="A4" t="s">
        <v>49</v>
      </c>
      <c r="B4" t="s">
        <v>52</v>
      </c>
    </row>
    <row r="5" spans="1:2" ht="12.75">
      <c r="A5" t="s">
        <v>50</v>
      </c>
      <c r="B5" t="s">
        <v>51</v>
      </c>
    </row>
    <row r="8" spans="1:2" ht="12.75">
      <c r="A8" t="s">
        <v>55</v>
      </c>
      <c r="B8" t="s">
        <v>53</v>
      </c>
    </row>
    <row r="10" spans="1:8" ht="12.75">
      <c r="A10" t="s">
        <v>56</v>
      </c>
      <c r="B10" t="s">
        <v>54</v>
      </c>
      <c r="H10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35"/>
  <sheetViews>
    <sheetView showGridLines="0" showRowColHeaders="0" zoomScale="119" zoomScaleNormal="119" workbookViewId="0" topLeftCell="F1">
      <selection activeCell="A2" sqref="A2"/>
    </sheetView>
  </sheetViews>
  <sheetFormatPr defaultColWidth="11.00390625" defaultRowHeight="12"/>
  <cols>
    <col min="1" max="1" width="6.625" style="0" hidden="1" customWidth="1"/>
    <col min="2" max="2" width="7.875" style="0" hidden="1" customWidth="1"/>
    <col min="3" max="3" width="7.00390625" style="0" hidden="1" customWidth="1"/>
    <col min="4" max="4" width="8.50390625" style="0" hidden="1" customWidth="1"/>
    <col min="5" max="5" width="11.625" style="0" hidden="1" customWidth="1"/>
    <col min="6" max="6" width="3.125" style="0" customWidth="1"/>
    <col min="7" max="8" width="11.50390625" style="0" customWidth="1"/>
    <col min="9" max="9" width="3.625" style="0" customWidth="1"/>
    <col min="10" max="10" width="4.00390625" style="0" customWidth="1"/>
    <col min="11" max="11" width="4.375" style="0" customWidth="1"/>
    <col min="12" max="12" width="3.625" style="0" customWidth="1"/>
    <col min="13" max="13" width="3.875" style="0" customWidth="1"/>
    <col min="14" max="14" width="6.125" style="0" customWidth="1"/>
    <col min="15" max="15" width="4.00390625" style="0" customWidth="1"/>
    <col min="16" max="16" width="3.875" style="0" customWidth="1"/>
    <col min="17" max="17" width="3.50390625" style="0" customWidth="1"/>
    <col min="18" max="16384" width="11.50390625" style="0" customWidth="1"/>
  </cols>
  <sheetData>
    <row r="1" ht="12">
      <c r="A1">
        <f>random(1,1,0)</f>
        <v>1</v>
      </c>
    </row>
    <row r="2" spans="1:5" ht="12">
      <c r="A2">
        <f>random(6,1,0)*A1-3</f>
        <v>0</v>
      </c>
      <c r="B2" t="s">
        <v>58</v>
      </c>
      <c r="C2">
        <f>IF(A2&lt;0,"–","")</f>
      </c>
      <c r="D2">
        <f aca="true" t="shared" si="0" ref="D2:D7">IF(OR(ABS(A2)=1,A2=0),"",ABS(A2))</f>
      </c>
      <c r="E2">
        <f>IF(A2=0,"","i")</f>
      </c>
    </row>
    <row r="3" spans="1:5" ht="12">
      <c r="A3">
        <f>random(6,1,0)*A1-3</f>
        <v>0</v>
      </c>
      <c r="B3" t="s">
        <v>59</v>
      </c>
      <c r="C3">
        <f>IF(A3&lt;0," – ",IF(A3=0,"",IF(A2=0,""," + ")))</f>
      </c>
      <c r="D3">
        <f t="shared" si="0"/>
      </c>
      <c r="E3">
        <f>IF(A3=0,"","j")</f>
      </c>
    </row>
    <row r="4" spans="1:14" ht="15.75">
      <c r="A4">
        <f>random(6,1,0)*A1-3</f>
        <v>1</v>
      </c>
      <c r="B4" t="s">
        <v>60</v>
      </c>
      <c r="C4" t="str">
        <f>IF(A4&lt;0," – ",IF(A4=0,""," + "))</f>
        <v> + </v>
      </c>
      <c r="D4">
        <f t="shared" si="0"/>
      </c>
      <c r="E4" t="str">
        <f>IF(A4=0,"","k")</f>
        <v>k</v>
      </c>
      <c r="G4" s="8" t="s">
        <v>64</v>
      </c>
      <c r="H4" s="1" t="str">
        <f>CONCATENATE("Given the vectors ",A8," and ",A9," calculate a x b")</f>
        <v>Given the vectors a =  + k and b = 2i – 2j – k calculate a x b</v>
      </c>
      <c r="I4" s="1"/>
      <c r="J4" s="1"/>
      <c r="K4" s="1"/>
      <c r="L4" s="1"/>
      <c r="M4" s="1"/>
      <c r="N4" s="1"/>
    </row>
    <row r="5" spans="1:14" ht="15">
      <c r="A5">
        <f>random(6,1,0)*A1-3</f>
        <v>2</v>
      </c>
      <c r="B5" t="s">
        <v>61</v>
      </c>
      <c r="C5">
        <f>IF(A5&lt;0,"–","")</f>
      </c>
      <c r="D5">
        <f t="shared" si="0"/>
        <v>2</v>
      </c>
      <c r="E5" t="str">
        <f>IF(A5=0,"","i")</f>
        <v>i</v>
      </c>
      <c r="G5" s="1"/>
      <c r="H5" s="1"/>
      <c r="I5" s="1"/>
      <c r="J5" s="1"/>
      <c r="K5" s="1"/>
      <c r="L5" s="1"/>
      <c r="M5" s="1"/>
      <c r="N5" s="1"/>
    </row>
    <row r="6" spans="1:14" ht="15.75">
      <c r="A6">
        <f>random(6,1,0)*A1-3</f>
        <v>-2</v>
      </c>
      <c r="B6" t="s">
        <v>62</v>
      </c>
      <c r="C6" t="str">
        <f>IF(A6&lt;0," – ",IF(A6=0,"",IF(A5=0,""," + ")))</f>
        <v> – </v>
      </c>
      <c r="D6">
        <f t="shared" si="0"/>
        <v>2</v>
      </c>
      <c r="E6" t="str">
        <f>IF(A6=0,"","j")</f>
        <v>j</v>
      </c>
      <c r="G6" s="1"/>
      <c r="H6" s="3"/>
      <c r="I6" s="4" t="s">
        <v>67</v>
      </c>
      <c r="J6" s="4" t="s">
        <v>65</v>
      </c>
      <c r="K6" s="4" t="s">
        <v>66</v>
      </c>
      <c r="L6" s="3"/>
      <c r="M6" s="1"/>
      <c r="N6" s="1"/>
    </row>
    <row r="7" spans="1:14" ht="15">
      <c r="A7">
        <f>random(6,1,0)*A1-3</f>
        <v>-1</v>
      </c>
      <c r="B7" t="s">
        <v>63</v>
      </c>
      <c r="C7" t="str">
        <f>IF(A7&lt;0," – ",IF(A7=0,""," + "))</f>
        <v> – </v>
      </c>
      <c r="D7">
        <f t="shared" si="0"/>
      </c>
      <c r="E7" t="str">
        <f>IF(A7=0,"","k")</f>
        <v>k</v>
      </c>
      <c r="G7" s="1"/>
      <c r="H7" s="5" t="s">
        <v>68</v>
      </c>
      <c r="I7" s="5">
        <f>A2</f>
        <v>0</v>
      </c>
      <c r="J7" s="5">
        <f>A3</f>
        <v>0</v>
      </c>
      <c r="K7" s="5">
        <f>A4</f>
        <v>1</v>
      </c>
      <c r="L7" s="3"/>
      <c r="M7" s="1"/>
      <c r="N7" s="1"/>
    </row>
    <row r="8" spans="1:14" ht="15">
      <c r="A8" t="str">
        <f>CONCATENATE("a = ",C2,D2,E2,C3,D3,E3,C4,D4,E4)</f>
        <v>a =  + k</v>
      </c>
      <c r="G8" s="1"/>
      <c r="H8" s="3"/>
      <c r="I8" s="5">
        <f>A5</f>
        <v>2</v>
      </c>
      <c r="J8" s="5">
        <f>A6</f>
        <v>-2</v>
      </c>
      <c r="K8" s="5">
        <f>A7</f>
        <v>-1</v>
      </c>
      <c r="L8" s="3"/>
      <c r="M8" s="1"/>
      <c r="N8" s="1"/>
    </row>
    <row r="9" spans="1:14" ht="15.75">
      <c r="A9" t="str">
        <f>CONCATENATE("b = ",C5,D5,E5,C6,D6,E6,C7,D7,E7)</f>
        <v>b = 2i – 2j – k</v>
      </c>
      <c r="G9" s="1"/>
      <c r="H9" s="1"/>
      <c r="I9" s="1"/>
      <c r="J9" s="1"/>
      <c r="K9" s="1"/>
      <c r="L9" s="1"/>
      <c r="M9" s="1"/>
      <c r="N9" s="1"/>
    </row>
    <row r="10" spans="1:16" ht="15">
      <c r="A10" s="7" t="b">
        <v>0</v>
      </c>
      <c r="G10" s="1"/>
      <c r="H10" s="48" t="s">
        <v>69</v>
      </c>
      <c r="I10" s="3">
        <f>J7</f>
        <v>0</v>
      </c>
      <c r="J10" s="3">
        <f>K7</f>
        <v>1</v>
      </c>
      <c r="K10" s="50" t="s">
        <v>70</v>
      </c>
      <c r="L10" s="3">
        <f>I7</f>
        <v>0</v>
      </c>
      <c r="M10" s="3">
        <f>K7</f>
        <v>1</v>
      </c>
      <c r="N10" s="50" t="s">
        <v>71</v>
      </c>
      <c r="O10" s="5">
        <f>I7</f>
        <v>0</v>
      </c>
      <c r="P10" s="5">
        <f>J7</f>
        <v>0</v>
      </c>
    </row>
    <row r="11" spans="1:16" ht="15">
      <c r="A11" s="7" t="b">
        <v>0</v>
      </c>
      <c r="G11" s="1"/>
      <c r="H11" s="49"/>
      <c r="I11" s="3">
        <f>J8</f>
        <v>-2</v>
      </c>
      <c r="J11" s="3">
        <f>K8</f>
        <v>-1</v>
      </c>
      <c r="K11" s="51"/>
      <c r="L11" s="3">
        <f>I8</f>
        <v>2</v>
      </c>
      <c r="M11" s="3">
        <f>K8</f>
        <v>-1</v>
      </c>
      <c r="N11" s="51"/>
      <c r="O11" s="5">
        <f>I8</f>
        <v>2</v>
      </c>
      <c r="P11" s="5">
        <f>J8</f>
        <v>-2</v>
      </c>
    </row>
    <row r="12" spans="1:4" ht="12.75">
      <c r="A12">
        <f>I10*J11-I11*J10</f>
        <v>2</v>
      </c>
      <c r="B12">
        <f>IF(A12&lt;0," – ","")</f>
      </c>
      <c r="C12">
        <f>ABS(A12)</f>
        <v>2</v>
      </c>
      <c r="D12" t="str">
        <f>IF(A2=0,"i","i")</f>
        <v>i</v>
      </c>
    </row>
    <row r="13" spans="1:4" ht="12">
      <c r="A13">
        <f>(L10*M11-L11*M10)*-1</f>
        <v>2</v>
      </c>
      <c r="B13" t="str">
        <f>IF(A13&lt;0," – ",IF(A12=0,""," + "))</f>
        <v> + </v>
      </c>
      <c r="C13">
        <f>ABS(A13)</f>
        <v>2</v>
      </c>
      <c r="D13" t="s">
        <v>65</v>
      </c>
    </row>
    <row r="14" spans="1:12" ht="15">
      <c r="A14">
        <f>O10*P11-O11*P10</f>
        <v>0</v>
      </c>
      <c r="B14" t="str">
        <f>IF(A14&lt;0," – ",IF(AND(A12=0,A13=0),""," + "))</f>
        <v> + </v>
      </c>
      <c r="C14">
        <f>ABS(A14)</f>
        <v>0</v>
      </c>
      <c r="D14" t="s">
        <v>66</v>
      </c>
      <c r="H14" s="52" t="str">
        <f>A15</f>
        <v>= 2i + 2j + 0k</v>
      </c>
      <c r="I14" s="52"/>
      <c r="J14" s="52"/>
      <c r="K14" s="52"/>
      <c r="L14" s="52"/>
    </row>
    <row r="15" ht="12">
      <c r="A15" t="str">
        <f>CONCATENATE("= ",B12,C12,D12,B13,C13,D13,B14,C14,D14)</f>
        <v>= 2i + 2j + 0k</v>
      </c>
    </row>
    <row r="16" ht="12.75">
      <c r="A16" s="7" t="b">
        <v>0</v>
      </c>
    </row>
    <row r="34" ht="12.75">
      <c r="H34" t="s">
        <v>17</v>
      </c>
    </row>
    <row r="35" ht="12.75">
      <c r="H35" t="s">
        <v>18</v>
      </c>
    </row>
  </sheetData>
  <sheetProtection sheet="1" objects="1" scenarios="1"/>
  <mergeCells count="4">
    <mergeCell ref="H10:H11"/>
    <mergeCell ref="K10:K11"/>
    <mergeCell ref="N10:N11"/>
    <mergeCell ref="H14:L14"/>
  </mergeCells>
  <conditionalFormatting sqref="H6:H8 J6:J8 L6:L8">
    <cfRule type="expression" priority="1" dxfId="0" stopIfTrue="1">
      <formula>$A$10=TRUE</formula>
    </cfRule>
  </conditionalFormatting>
  <conditionalFormatting sqref="I6:I8">
    <cfRule type="expression" priority="2" dxfId="1" stopIfTrue="1">
      <formula>$A$10=TRUE</formula>
    </cfRule>
  </conditionalFormatting>
  <conditionalFormatting sqref="K6:K8">
    <cfRule type="expression" priority="3" dxfId="2" stopIfTrue="1">
      <formula>$A$10=TRUE</formula>
    </cfRule>
  </conditionalFormatting>
  <conditionalFormatting sqref="Q10:Q11 K10:K11 N10:N11">
    <cfRule type="expression" priority="4" dxfId="0" stopIfTrue="1">
      <formula>$A$11=TRUE</formula>
    </cfRule>
  </conditionalFormatting>
  <conditionalFormatting sqref="I10:I11 L10:L11 O10:O11">
    <cfRule type="expression" priority="5" dxfId="1" stopIfTrue="1">
      <formula>$A$11=TRUE</formula>
    </cfRule>
  </conditionalFormatting>
  <conditionalFormatting sqref="J10:J11 M10:M11 P10:P11">
    <cfRule type="expression" priority="6" dxfId="2" stopIfTrue="1">
      <formula>$A$11=TRUE</formula>
    </cfRule>
  </conditionalFormatting>
  <conditionalFormatting sqref="H10:H11">
    <cfRule type="expression" priority="7" dxfId="3" stopIfTrue="1">
      <formula>$A$11=TRUE</formula>
    </cfRule>
  </conditionalFormatting>
  <conditionalFormatting sqref="H14:M14">
    <cfRule type="expression" priority="8" dxfId="0" stopIfTrue="1">
      <formula>$A$16=TRUE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35"/>
  <sheetViews>
    <sheetView showGridLines="0" showRowColHeaders="0" zoomScale="119" zoomScaleNormal="119" workbookViewId="0" topLeftCell="F1">
      <selection activeCell="A2" sqref="A2"/>
    </sheetView>
  </sheetViews>
  <sheetFormatPr defaultColWidth="11.00390625" defaultRowHeight="12"/>
  <cols>
    <col min="1" max="1" width="10.125" style="0" hidden="1" customWidth="1"/>
    <col min="2" max="2" width="3.125" style="0" hidden="1" customWidth="1"/>
    <col min="3" max="3" width="3.50390625" style="0" hidden="1" customWidth="1"/>
    <col min="4" max="4" width="2.50390625" style="0" hidden="1" customWidth="1"/>
    <col min="5" max="5" width="5.875" style="0" hidden="1" customWidth="1"/>
    <col min="6" max="6" width="8.875" style="0" customWidth="1"/>
    <col min="7" max="7" width="8.00390625" style="0" customWidth="1"/>
    <col min="8" max="16384" width="11.50390625" style="0" customWidth="1"/>
  </cols>
  <sheetData>
    <row r="1" ht="12">
      <c r="A1">
        <f>random(1,1,0)</f>
        <v>1</v>
      </c>
    </row>
    <row r="2" spans="1:2" ht="12">
      <c r="A2">
        <f>random(12,1,0)*A1-6</f>
        <v>5</v>
      </c>
      <c r="B2" t="s">
        <v>58</v>
      </c>
    </row>
    <row r="3" spans="1:2" ht="12">
      <c r="A3">
        <f>random(12,1,0)*A1-6</f>
        <v>-2</v>
      </c>
      <c r="B3" t="s">
        <v>59</v>
      </c>
    </row>
    <row r="4" spans="1:2" ht="12">
      <c r="A4">
        <f>random(12,1,0)*A1-6</f>
        <v>0</v>
      </c>
      <c r="B4" t="s">
        <v>60</v>
      </c>
    </row>
    <row r="5" spans="1:8" ht="15.75">
      <c r="A5">
        <f>random(12,1,0)*A1-6</f>
        <v>-5</v>
      </c>
      <c r="B5" t="s">
        <v>61</v>
      </c>
      <c r="G5" s="8" t="s">
        <v>73</v>
      </c>
      <c r="H5" s="1" t="s">
        <v>74</v>
      </c>
    </row>
    <row r="6" spans="1:8" ht="15.75">
      <c r="A6">
        <f>random(12,1,0)*A1-6</f>
        <v>3</v>
      </c>
      <c r="B6" t="s">
        <v>62</v>
      </c>
      <c r="G6" s="1"/>
      <c r="H6" s="1" t="str">
        <f>CONCATENATE("which passes through the points ",A8," and ",A9,".")</f>
        <v>which passes through the points (5, -2, 0) and (-5, 3, 0).</v>
      </c>
    </row>
    <row r="7" spans="1:2" ht="12.75">
      <c r="A7">
        <f>random(12,1,0)*A1-6</f>
        <v>0</v>
      </c>
      <c r="B7" t="s">
        <v>63</v>
      </c>
    </row>
    <row r="8" ht="12">
      <c r="A8" t="str">
        <f>CONCATENATE("(",A2,", ",A3,", ",A4,")")</f>
        <v>(5, -2, 0)</v>
      </c>
    </row>
    <row r="9" spans="1:10" ht="15">
      <c r="A9" t="str">
        <f>CONCATENATE("(",A5,", ",A6,", ",A7,")")</f>
        <v>(-5, 3, 0)</v>
      </c>
      <c r="H9" s="9"/>
      <c r="I9" s="3" t="str">
        <f>A17</f>
        <v> – 10i + 5j0</v>
      </c>
      <c r="J9" s="9"/>
    </row>
    <row r="10" spans="1:4" ht="12">
      <c r="A10">
        <f>A5-A2</f>
        <v>-10</v>
      </c>
      <c r="B10">
        <f>IF($A$13&gt;1,A10*-1,A10)</f>
        <v>-10</v>
      </c>
      <c r="C10" t="str">
        <f>IF(B10&lt;0," – ",IF(B10=0,""," + "))</f>
        <v> – </v>
      </c>
      <c r="D10" t="str">
        <f>IF(B10=0,"","t")</f>
        <v>t</v>
      </c>
    </row>
    <row r="11" spans="1:4" ht="12.75">
      <c r="A11">
        <f>A6-A3</f>
        <v>5</v>
      </c>
      <c r="B11">
        <f>IF($A$13&gt;1,A11*-1,A11)</f>
        <v>5</v>
      </c>
      <c r="C11" t="str">
        <f>IF(B11&lt;0," – ",IF(B11=0,""," + "))</f>
        <v> + </v>
      </c>
      <c r="D11" t="str">
        <f>IF(B11=0,"","t")</f>
        <v>t</v>
      </c>
    </row>
    <row r="12" spans="1:10" ht="15">
      <c r="A12">
        <f>A7-A4</f>
        <v>0</v>
      </c>
      <c r="B12">
        <f>IF($A$13&gt;1,A12*-1,A12)</f>
        <v>0</v>
      </c>
      <c r="C12">
        <f>IF(B12&lt;0," – ",IF(B12=0,""," + "))</f>
      </c>
      <c r="D12">
        <f>IF(B12=0,"","t")</f>
      </c>
      <c r="H12" s="3" t="str">
        <f>CONCATENATE("Using the point ",A8)</f>
        <v>Using the point (5, -2, 0)</v>
      </c>
      <c r="I12" s="9"/>
      <c r="J12" s="9"/>
    </row>
    <row r="13" spans="1:10" ht="15">
      <c r="A13">
        <f>(A10&lt;0)+(A11&lt;0)+(A12&lt;0)</f>
        <v>1</v>
      </c>
      <c r="H13" s="3" t="s">
        <v>75</v>
      </c>
      <c r="I13" s="9"/>
      <c r="J13" s="9"/>
    </row>
    <row r="14" spans="1:10" ht="15.75">
      <c r="A14" t="str">
        <f>CONCATENATE("x = ",A2,C10,ABS(B10),D10)</f>
        <v>x = 5 – 10t</v>
      </c>
      <c r="B14">
        <f>B10</f>
        <v>-10</v>
      </c>
      <c r="C14" t="str">
        <f>IF(B10&lt;0," – ","")</f>
        <v> – </v>
      </c>
      <c r="D14" t="str">
        <f>IF(B14=0,"","i")</f>
        <v>i</v>
      </c>
      <c r="H14" s="9"/>
      <c r="I14" s="3" t="str">
        <f>A14</f>
        <v>x = 5 – 10t</v>
      </c>
      <c r="J14" s="9"/>
    </row>
    <row r="15" spans="1:10" ht="15.75">
      <c r="A15" t="str">
        <f>CONCATENATE("y = ",A3,C11,ABS(B11),D11)</f>
        <v>y = -2 + 5t</v>
      </c>
      <c r="B15">
        <f>B11</f>
        <v>5</v>
      </c>
      <c r="C15" t="str">
        <f>IF(B11&lt;0," – ",IF(B11=0,""," + "))</f>
        <v> + </v>
      </c>
      <c r="D15" t="str">
        <f>IF(B15=0,"","j")</f>
        <v>j</v>
      </c>
      <c r="H15" s="9"/>
      <c r="I15" s="3" t="str">
        <f>A15</f>
        <v>y = -2 + 5t</v>
      </c>
      <c r="J15" s="9"/>
    </row>
    <row r="16" spans="1:10" ht="15.75">
      <c r="A16" t="str">
        <f>CONCATENATE("z = ",A4,C12,ABS(B12),D12)</f>
        <v>z = 00</v>
      </c>
      <c r="B16">
        <f>B12</f>
        <v>0</v>
      </c>
      <c r="C16">
        <f>IF(B12&lt;0," – ",IF(B12=0,""," + "))</f>
      </c>
      <c r="D16">
        <f>IF(B16=0,"","k")</f>
      </c>
      <c r="H16" s="9"/>
      <c r="I16" s="3" t="str">
        <f>A16</f>
        <v>z = 00</v>
      </c>
      <c r="J16" s="9"/>
    </row>
    <row r="17" ht="12.75">
      <c r="A17" t="str">
        <f>CONCATENATE(C14,ABS(B14),D14,C15,ABS(B15),D15,C16,ABS(B16),D16,)</f>
        <v> – 10i + 5j0</v>
      </c>
    </row>
    <row r="18" ht="12.75">
      <c r="A18" s="7" t="b">
        <v>0</v>
      </c>
    </row>
    <row r="19" ht="12.75">
      <c r="A19" s="7" t="b">
        <v>0</v>
      </c>
    </row>
    <row r="34" ht="12.75">
      <c r="H34" t="s">
        <v>32</v>
      </c>
    </row>
    <row r="35" ht="12.75">
      <c r="H35" t="s">
        <v>19</v>
      </c>
    </row>
  </sheetData>
  <sheetProtection sheet="1" objects="1" scenarios="1"/>
  <conditionalFormatting sqref="H9:J9">
    <cfRule type="expression" priority="1" dxfId="0" stopIfTrue="1">
      <formula>$A$18=TRUE</formula>
    </cfRule>
  </conditionalFormatting>
  <conditionalFormatting sqref="H12:J16">
    <cfRule type="expression" priority="2" dxfId="0" stopIfTrue="1">
      <formula>$A$19=TRUE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35"/>
  <sheetViews>
    <sheetView showGridLines="0" showRowColHeaders="0" zoomScale="126" zoomScaleNormal="126" workbookViewId="0" topLeftCell="E1">
      <selection activeCell="A2" sqref="A2"/>
    </sheetView>
  </sheetViews>
  <sheetFormatPr defaultColWidth="11.00390625" defaultRowHeight="12"/>
  <cols>
    <col min="1" max="1" width="0" style="0" hidden="1" customWidth="1"/>
    <col min="2" max="3" width="2.625" style="0" hidden="1" customWidth="1"/>
    <col min="4" max="4" width="2.125" style="0" hidden="1" customWidth="1"/>
    <col min="5" max="5" width="5.625" style="0" customWidth="1"/>
    <col min="6" max="6" width="6.50390625" style="0" customWidth="1"/>
    <col min="7" max="16384" width="11.50390625" style="0" customWidth="1"/>
  </cols>
  <sheetData>
    <row r="1" ht="12">
      <c r="A1">
        <f>random(1,1,0)</f>
        <v>1</v>
      </c>
    </row>
    <row r="2" spans="1:4" ht="12">
      <c r="A2">
        <f>random(5,1,0)*A1</f>
        <v>4</v>
      </c>
      <c r="B2" t="s">
        <v>76</v>
      </c>
      <c r="C2">
        <f>IF(A2&lt;0,"–","")</f>
      </c>
      <c r="D2">
        <f>IF(ABS(A2)=1,"",ABS(A2))</f>
        <v>4</v>
      </c>
    </row>
    <row r="3" spans="1:4" ht="12">
      <c r="A3">
        <f>random(5,1,0)*A1*(IF(random(1,0,0)=1,1,-1))</f>
        <v>-2</v>
      </c>
      <c r="B3" t="s">
        <v>77</v>
      </c>
      <c r="C3" s="6" t="str">
        <f>IF(A3&lt;0,"–"," + ")</f>
        <v>–</v>
      </c>
      <c r="D3">
        <f>IF(ABS(A3)=1,"",ABS(A3))</f>
        <v>2</v>
      </c>
    </row>
    <row r="4" spans="1:7" ht="15.75">
      <c r="A4">
        <f>random(5,1,0)*A1*(IF(random(1,0,0)=1,1,-1))</f>
        <v>2</v>
      </c>
      <c r="B4" t="s">
        <v>78</v>
      </c>
      <c r="C4" s="6" t="str">
        <f>IF(A4&lt;0,"–"," + ")</f>
        <v> + </v>
      </c>
      <c r="D4">
        <f>IF(ABS(A4)=1,"",ABS(A4))</f>
        <v>2</v>
      </c>
      <c r="F4" s="8" t="s">
        <v>79</v>
      </c>
      <c r="G4" s="1" t="s">
        <v>80</v>
      </c>
    </row>
    <row r="5" spans="1:7" ht="15">
      <c r="A5" t="str">
        <f>CONCATENATE("n = ",C2,D2,"i ",C3," ",D3,"j ",C4," ",D4,"k")</f>
        <v>n = 4i – 2j  +  2k</v>
      </c>
      <c r="F5" s="1"/>
      <c r="G5" s="1" t="str">
        <f>CONCATENATE(A5," and passes through the point ",A9,".")</f>
        <v>n = 4i – 2j  +  2k and passes through the point (-1, 3, -3).</v>
      </c>
    </row>
    <row r="6" spans="1:7" ht="15.75">
      <c r="A6">
        <f>random(5,1,0)*A1*(IF(random(1,0,0)=1,1,-1))</f>
        <v>-1</v>
      </c>
      <c r="F6" s="1"/>
      <c r="G6" s="1"/>
    </row>
    <row r="7" spans="1:7" ht="15.75">
      <c r="A7">
        <f>random(5,1,0)*A1*(IF(random(1,0,0)=1,1,-1))</f>
        <v>3</v>
      </c>
      <c r="F7" s="1"/>
      <c r="G7" s="1"/>
    </row>
    <row r="8" spans="1:9" ht="15">
      <c r="A8">
        <f>random(5,1,0)*A1*(IF(random(1,0,0)=1,1,-1))</f>
        <v>-3</v>
      </c>
      <c r="G8" s="9"/>
      <c r="H8" s="3" t="str">
        <f>A10</f>
        <v>4x – 2y  +  2z = k</v>
      </c>
      <c r="I8" s="9"/>
    </row>
    <row r="9" ht="12">
      <c r="A9" t="str">
        <f>CONCATENATE("(",A6,", ",A7,", ",A8,")")</f>
        <v>(-1, 3, -3)</v>
      </c>
    </row>
    <row r="10" ht="12.75">
      <c r="A10" t="str">
        <f>CONCATENATE(C2,D2,"x ",C3," ",D3,"y ",C4," ",D4,"z = k")</f>
        <v>4x – 2y  +  2z = k</v>
      </c>
    </row>
    <row r="11" spans="1:9" ht="15">
      <c r="A11">
        <f>A2*A6+A3*A7+A4*A8</f>
        <v>-16</v>
      </c>
      <c r="B11" t="s">
        <v>66</v>
      </c>
      <c r="G11" s="9"/>
      <c r="H11" s="3" t="str">
        <f>A12</f>
        <v>4x – 2y  +  2z = -16</v>
      </c>
      <c r="I11" s="9"/>
    </row>
    <row r="12" ht="12">
      <c r="A12" t="str">
        <f>CONCATENATE(C2,D2,"x ",C3," ",D3,"y ",C4," ",D4,"z = ",A11)</f>
        <v>4x – 2y  +  2z = -16</v>
      </c>
    </row>
    <row r="13" ht="12.75">
      <c r="A13" s="7" t="b">
        <v>0</v>
      </c>
    </row>
    <row r="14" ht="12.75">
      <c r="A14" s="7" t="b">
        <v>0</v>
      </c>
    </row>
    <row r="34" ht="12.75">
      <c r="H34" t="s">
        <v>21</v>
      </c>
    </row>
    <row r="35" ht="12.75">
      <c r="H35" t="s">
        <v>20</v>
      </c>
    </row>
  </sheetData>
  <sheetProtection sheet="1" objects="1" scenarios="1"/>
  <conditionalFormatting sqref="G8:I8">
    <cfRule type="expression" priority="1" dxfId="0" stopIfTrue="1">
      <formula>$A$13=TRUE</formula>
    </cfRule>
  </conditionalFormatting>
  <conditionalFormatting sqref="G11:I11">
    <cfRule type="expression" priority="2" dxfId="0" stopIfTrue="1">
      <formula>$A$14=TRUE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Q35"/>
  <sheetViews>
    <sheetView showGridLines="0" showRowColHeaders="0" zoomScale="111" zoomScaleNormal="111" workbookViewId="0" topLeftCell="E1">
      <selection activeCell="A2" sqref="A2"/>
    </sheetView>
  </sheetViews>
  <sheetFormatPr defaultColWidth="11.00390625" defaultRowHeight="12"/>
  <cols>
    <col min="1" max="1" width="6.50390625" style="0" hidden="1" customWidth="1"/>
    <col min="2" max="2" width="4.625" style="0" hidden="1" customWidth="1"/>
    <col min="3" max="3" width="4.50390625" style="0" hidden="1" customWidth="1"/>
    <col min="4" max="4" width="3.375" style="0" hidden="1" customWidth="1"/>
    <col min="5" max="5" width="2.125" style="0" customWidth="1"/>
    <col min="6" max="6" width="6.375" style="0" customWidth="1"/>
    <col min="7" max="7" width="23.625" style="0" customWidth="1"/>
    <col min="8" max="8" width="5.00390625" style="0" customWidth="1"/>
    <col min="9" max="9" width="5.50390625" style="0" customWidth="1"/>
    <col min="10" max="10" width="4.875" style="0" customWidth="1"/>
    <col min="11" max="11" width="8.375" style="0" customWidth="1"/>
    <col min="12" max="12" width="3.875" style="0" customWidth="1"/>
    <col min="13" max="13" width="4.00390625" style="0" customWidth="1"/>
    <col min="14" max="14" width="8.125" style="0" customWidth="1"/>
    <col min="15" max="15" width="3.875" style="0" customWidth="1"/>
    <col min="16" max="16" width="3.625" style="0" customWidth="1"/>
    <col min="17" max="16384" width="11.50390625" style="0" customWidth="1"/>
  </cols>
  <sheetData>
    <row r="1" ht="12.75">
      <c r="A1">
        <f>random(1,1,0)</f>
        <v>1</v>
      </c>
    </row>
    <row r="2" spans="1:17" ht="12">
      <c r="A2">
        <f>random(5,2,0)*A1</f>
        <v>3</v>
      </c>
      <c r="B2" t="s">
        <v>81</v>
      </c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>
        <f>random(5,2,0)*A1*IF(random(1,0,0)=1,1,-1)</f>
        <v>3</v>
      </c>
      <c r="B3" t="s">
        <v>82</v>
      </c>
      <c r="C3" t="str">
        <f>IF(A3&lt;0," – "," + ")</f>
        <v> + </v>
      </c>
      <c r="F3" s="53" t="s">
        <v>84</v>
      </c>
      <c r="G3" s="54" t="s">
        <v>85</v>
      </c>
      <c r="H3" s="54"/>
      <c r="I3" s="2">
        <f>random(5,2,0)*$A$1*IF(random(1,0,0)=1,1,-1)</f>
        <v>-4</v>
      </c>
      <c r="J3" s="2">
        <f>random(5,2,0)*$A$1*IF(random(1,0,0)=1,1,-1)</f>
        <v>-4</v>
      </c>
      <c r="K3" s="54" t="s">
        <v>86</v>
      </c>
      <c r="L3" s="2">
        <f>random(5,2,0)*$A$1*IF(random(1,0,0)=1,1,-1)</f>
        <v>3</v>
      </c>
      <c r="M3" s="2">
        <f>random(5,2,0)*$A$1*IF(random(1,0,0)=1,1,-1)</f>
        <v>3</v>
      </c>
      <c r="N3" s="54" t="s">
        <v>87</v>
      </c>
      <c r="O3" s="2">
        <f>random(5,2,0)*$A$1*IF(random(1,0,0)=1,1,-1)</f>
        <v>5</v>
      </c>
      <c r="P3" s="2">
        <f>random(5,2,0)*$A$1*IF(random(1,0,0)=1,1,-1)</f>
        <v>-2</v>
      </c>
      <c r="Q3" s="6"/>
    </row>
    <row r="4" spans="1:17" ht="15.75">
      <c r="A4">
        <f>random(2,0,0)*A1*IF(random(1,0,0)=1,1,-1)</f>
        <v>0</v>
      </c>
      <c r="B4" t="s">
        <v>83</v>
      </c>
      <c r="C4">
        <f>IF(A4&lt;0," – ",IF(A4=0,""," + "))</f>
      </c>
      <c r="D4">
        <f>IF(A4=0,"",B4)</f>
      </c>
      <c r="E4" s="9">
        <f>IF(A4=0,"",ABS(A4))</f>
      </c>
      <c r="F4" s="53"/>
      <c r="G4" s="54"/>
      <c r="H4" s="54"/>
      <c r="I4" s="2">
        <f>random(5,2,0)*$A$1*IF(random(1,0,0)=1,1,-1)</f>
        <v>-5</v>
      </c>
      <c r="J4" s="2">
        <f>random(5,2,0)*$A$1*IF(random(1,0,0)=1,1,-1)</f>
        <v>-5</v>
      </c>
      <c r="K4" s="54"/>
      <c r="L4" s="2">
        <f>random(5,2,0)*$A$1*IF(random(1,0,0)=1,1,-1)</f>
        <v>2</v>
      </c>
      <c r="M4" s="2">
        <f>random(5,2,0)*$A$1*IF(random(1,0,0)=1,1,-1)</f>
        <v>-2</v>
      </c>
      <c r="N4" s="54"/>
      <c r="O4" s="2">
        <f>random(5,2,0)*$A$1*IF(random(1,0,0)=1,1,-1)</f>
        <v>2</v>
      </c>
      <c r="P4" s="2">
        <f>random(5,2,0)*$A$1*IF(random(1,0,0)=1,1,-1)</f>
        <v>-3</v>
      </c>
      <c r="Q4" s="6"/>
    </row>
    <row r="5" spans="1:17" ht="12">
      <c r="A5" t="str">
        <f>CONCATENATE(A2,B2,C3,ABS(A3),B3,C4,E4,D4)</f>
        <v>3A + 3B</v>
      </c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>
        <f>random(1,0,0)*A1</f>
        <v>0</v>
      </c>
      <c r="B6">
        <f>random(1,0,0)*A1</f>
        <v>0</v>
      </c>
      <c r="C6">
        <f>IF(A6=B6,ABS(A6-1),random(1,0,0)*A1)</f>
        <v>1</v>
      </c>
      <c r="D6">
        <f>SUM(A6:C6)</f>
        <v>1</v>
      </c>
      <c r="H6" s="1"/>
      <c r="I6" s="2"/>
      <c r="J6" s="2"/>
      <c r="K6" s="2"/>
      <c r="L6" s="6"/>
      <c r="M6" s="6"/>
      <c r="N6" s="6"/>
      <c r="O6" s="6"/>
      <c r="P6" s="6"/>
      <c r="Q6" s="6"/>
    </row>
    <row r="7" spans="1:17" ht="15">
      <c r="A7">
        <f>IF($D$6=1,ABS(A6-1),A6)</f>
        <v>1</v>
      </c>
      <c r="B7">
        <f>IF($D$6=1,ABS(B6-1),B6)</f>
        <v>1</v>
      </c>
      <c r="C7">
        <f>IF($D$6=1,ABS(C6-1),C6)</f>
        <v>0</v>
      </c>
      <c r="G7" s="1" t="str">
        <f>CONCATENATE("(a) Find ",A5)</f>
        <v>(a) Find 3A + 3B</v>
      </c>
      <c r="H7" s="3"/>
      <c r="I7" s="5">
        <f>$A$2*I3+$A$3*L3+$A$4*O3</f>
        <v>-3</v>
      </c>
      <c r="J7" s="5">
        <f>$A$2*J3+$A$3*M3+$A$4*P3</f>
        <v>-3</v>
      </c>
      <c r="K7" s="5"/>
      <c r="L7" s="6"/>
      <c r="M7" s="6"/>
      <c r="N7" s="6"/>
      <c r="O7" s="6"/>
      <c r="P7" s="6"/>
      <c r="Q7" s="6"/>
    </row>
    <row r="8" spans="1:17" ht="15">
      <c r="A8" t="str">
        <f>IF(A7=1,"A","")</f>
        <v>A</v>
      </c>
      <c r="B8" t="str">
        <f>IF(B7=1,"B","")</f>
        <v>B</v>
      </c>
      <c r="C8">
        <f>IF(C7=1,"C","")</f>
      </c>
      <c r="D8" t="str">
        <f>CONCATENATE(A8,B8,C8)</f>
        <v>AB</v>
      </c>
      <c r="H8" s="3"/>
      <c r="I8" s="5">
        <f>$A$2*I4+$A$3*L4+$A$4*O4</f>
        <v>-9</v>
      </c>
      <c r="J8" s="5">
        <f>$A$2*J4+$A$3*M4+$A$4*P4</f>
        <v>-21</v>
      </c>
      <c r="K8" s="5"/>
      <c r="L8" s="6"/>
      <c r="M8" s="6"/>
      <c r="N8" s="6"/>
      <c r="O8" s="6"/>
      <c r="P8" s="6"/>
      <c r="Q8" s="6"/>
    </row>
    <row r="9" spans="1:17" ht="15">
      <c r="A9" s="7" t="b">
        <v>0</v>
      </c>
      <c r="H9" s="3"/>
      <c r="I9" s="5"/>
      <c r="J9" s="5"/>
      <c r="K9" s="5"/>
      <c r="L9" s="6"/>
      <c r="M9" s="6"/>
      <c r="N9" s="6"/>
      <c r="O9" s="6"/>
      <c r="P9" s="6"/>
      <c r="Q9" s="6"/>
    </row>
    <row r="10" spans="1:17" ht="15">
      <c r="A10">
        <f>IF($A$7=1,I3,L3)</f>
        <v>-4</v>
      </c>
      <c r="B10">
        <f>IF($A$7=1,J3,M3)</f>
        <v>-4</v>
      </c>
      <c r="C10">
        <f>IF($B$7=1,L3,O3)</f>
        <v>3</v>
      </c>
      <c r="D10">
        <f>IF($B$7=1,M3,P3)</f>
        <v>3</v>
      </c>
      <c r="H10" s="3"/>
      <c r="I10" s="5"/>
      <c r="J10" s="5"/>
      <c r="K10" s="5"/>
      <c r="L10" s="6"/>
      <c r="M10" s="6"/>
      <c r="N10" s="6"/>
      <c r="O10" s="6"/>
      <c r="P10" s="6"/>
      <c r="Q10" s="6"/>
    </row>
    <row r="11" spans="1:17" ht="15">
      <c r="A11">
        <f>IF($A$7=1,I4,L4)</f>
        <v>-5</v>
      </c>
      <c r="B11">
        <f>IF($A$7=1,J4,M4)</f>
        <v>-5</v>
      </c>
      <c r="C11">
        <f>IF($B$7=1,L4,O4)</f>
        <v>2</v>
      </c>
      <c r="D11">
        <f>IF($B$7=1,M4,P4)</f>
        <v>-2</v>
      </c>
      <c r="G11" s="1" t="str">
        <f>CONCATENATE("(b) Find ",D8)</f>
        <v>(b) Find AB</v>
      </c>
      <c r="H11" s="3"/>
      <c r="I11" s="5">
        <f>B12</f>
        <v>-20</v>
      </c>
      <c r="J11" s="5">
        <f>C12</f>
        <v>-4</v>
      </c>
      <c r="K11" s="5"/>
      <c r="L11" s="6"/>
      <c r="M11" s="6"/>
      <c r="N11" s="6"/>
      <c r="O11" s="6"/>
      <c r="P11" s="6"/>
      <c r="Q11" s="6"/>
    </row>
    <row r="12" spans="2:17" ht="15">
      <c r="B12">
        <f>A10*C10+B10*C11</f>
        <v>-20</v>
      </c>
      <c r="C12">
        <f>A10*D10+B10*D11</f>
        <v>-4</v>
      </c>
      <c r="H12" s="3"/>
      <c r="I12" s="5">
        <f>B13</f>
        <v>-25</v>
      </c>
      <c r="J12" s="5">
        <f>C13</f>
        <v>-5</v>
      </c>
      <c r="K12" s="5"/>
      <c r="L12" s="6"/>
      <c r="M12" s="6"/>
      <c r="N12" s="6"/>
      <c r="O12" s="6"/>
      <c r="P12" s="6"/>
      <c r="Q12" s="6"/>
    </row>
    <row r="13" spans="2:17" ht="15">
      <c r="B13">
        <f>A11*C10+B11*C11</f>
        <v>-25</v>
      </c>
      <c r="C13">
        <f>A11*D10+B11*D11</f>
        <v>-5</v>
      </c>
      <c r="H13" s="3"/>
      <c r="I13" s="5"/>
      <c r="J13" s="5"/>
      <c r="K13" s="5"/>
      <c r="L13" s="6"/>
      <c r="M13" s="6"/>
      <c r="N13" s="6"/>
      <c r="O13" s="6"/>
      <c r="P13" s="6"/>
      <c r="Q13" s="6"/>
    </row>
    <row r="14" spans="1:11" ht="15">
      <c r="A14" s="7" t="b">
        <v>0</v>
      </c>
      <c r="H14" s="3"/>
      <c r="I14" s="3"/>
      <c r="J14" s="3"/>
      <c r="K14" s="3"/>
    </row>
    <row r="15" spans="1:11" ht="15.75">
      <c r="A15">
        <f>I3*J4-I4*J3</f>
        <v>0</v>
      </c>
      <c r="B15" t="s">
        <v>88</v>
      </c>
      <c r="G15" s="1" t="s">
        <v>91</v>
      </c>
      <c r="H15" s="9"/>
      <c r="I15" s="9"/>
      <c r="J15" s="9"/>
      <c r="K15" s="9"/>
    </row>
    <row r="16" spans="1:2" ht="12">
      <c r="A16">
        <f>L3*M4-L4*M3</f>
        <v>-12</v>
      </c>
      <c r="B16" t="s">
        <v>89</v>
      </c>
    </row>
    <row r="17" spans="1:11" ht="15">
      <c r="A17">
        <f>O3*P4-O4*P3</f>
        <v>-11</v>
      </c>
      <c r="B17" t="s">
        <v>90</v>
      </c>
      <c r="G17" s="9"/>
      <c r="H17" s="5">
        <f aca="true" t="shared" si="0" ref="H17:J18">A18</f>
        <v>1</v>
      </c>
      <c r="I17" s="5">
        <f t="shared" si="0"/>
        <v>-3</v>
      </c>
      <c r="J17" s="5">
        <f t="shared" si="0"/>
        <v>2</v>
      </c>
      <c r="K17" s="9"/>
    </row>
    <row r="18" spans="1:11" ht="15">
      <c r="A18">
        <f>IF($A$17&lt;&gt;0,1,"")</f>
        <v>1</v>
      </c>
      <c r="B18">
        <f>IF($A$17&lt;&gt;0,P4,"NO")</f>
        <v>-3</v>
      </c>
      <c r="C18">
        <f>IF($A$17&lt;&gt;0,-1*P3,"")</f>
        <v>2</v>
      </c>
      <c r="G18" s="9"/>
      <c r="H18" s="5">
        <f t="shared" si="0"/>
        <v>-11</v>
      </c>
      <c r="I18" s="5">
        <f t="shared" si="0"/>
        <v>-2</v>
      </c>
      <c r="J18" s="5">
        <f t="shared" si="0"/>
        <v>5</v>
      </c>
      <c r="K18" s="9"/>
    </row>
    <row r="19" spans="1:3" ht="12">
      <c r="A19">
        <f>IF($A$17&lt;&gt;0,A17,"")</f>
        <v>-11</v>
      </c>
      <c r="B19">
        <f>IF($A$17&lt;&gt;0,-1*O4,"inve")</f>
        <v>-2</v>
      </c>
      <c r="C19">
        <f>IF($A$17&lt;&gt;0,O3,"rse")</f>
        <v>5</v>
      </c>
    </row>
    <row r="20" ht="12">
      <c r="A20" s="7" t="b">
        <v>0</v>
      </c>
    </row>
    <row r="34" ht="12.75">
      <c r="H34" t="s">
        <v>23</v>
      </c>
    </row>
    <row r="35" ht="12.75">
      <c r="H35" t="s">
        <v>22</v>
      </c>
    </row>
  </sheetData>
  <sheetProtection sheet="1" objects="1" scenarios="1"/>
  <mergeCells count="4">
    <mergeCell ref="F3:F4"/>
    <mergeCell ref="G3:H4"/>
    <mergeCell ref="K3:K4"/>
    <mergeCell ref="N3:N4"/>
  </mergeCells>
  <conditionalFormatting sqref="I7:J8">
    <cfRule type="expression" priority="1" dxfId="0" stopIfTrue="1">
      <formula>$A$9=TRUE</formula>
    </cfRule>
  </conditionalFormatting>
  <conditionalFormatting sqref="I11:J12">
    <cfRule type="expression" priority="2" dxfId="0" stopIfTrue="1">
      <formula>$A$14=TRUE</formula>
    </cfRule>
  </conditionalFormatting>
  <conditionalFormatting sqref="H17:K18">
    <cfRule type="expression" priority="3" dxfId="0" stopIfTrue="1">
      <formula>$A$20=TRUE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35"/>
  <sheetViews>
    <sheetView showGridLines="0" showRowColHeaders="0" zoomScale="106" zoomScaleNormal="106" workbookViewId="0" topLeftCell="A1">
      <selection activeCell="A2" sqref="A2"/>
    </sheetView>
  </sheetViews>
  <sheetFormatPr defaultColWidth="11.00390625" defaultRowHeight="12"/>
  <cols>
    <col min="1" max="1" width="7.625" style="0" customWidth="1"/>
    <col min="2" max="3" width="11.50390625" style="0" customWidth="1"/>
    <col min="4" max="4" width="5.125" style="0" customWidth="1"/>
    <col min="5" max="5" width="5.375" style="0" customWidth="1"/>
    <col min="6" max="6" width="4.875" style="0" customWidth="1"/>
    <col min="7" max="8" width="4.50390625" style="0" customWidth="1"/>
    <col min="9" max="9" width="6.125" style="0" customWidth="1"/>
    <col min="10" max="10" width="4.875" style="0" customWidth="1"/>
    <col min="11" max="11" width="4.625" style="0" customWidth="1"/>
    <col min="12" max="12" width="4.50390625" style="0" customWidth="1"/>
    <col min="13" max="16384" width="11.50390625" style="0" customWidth="1"/>
  </cols>
  <sheetData>
    <row r="1" ht="12.75">
      <c r="A1" s="9">
        <f>random(1,1,0)</f>
        <v>1</v>
      </c>
    </row>
    <row r="2" ht="12">
      <c r="A2" s="9">
        <f>E5*-1</f>
        <v>2</v>
      </c>
    </row>
    <row r="3" spans="1:8" ht="15">
      <c r="A3" s="9" t="str">
        <f>IF(A2&lt;0," – "," + ")</f>
        <v> + </v>
      </c>
      <c r="B3" s="1" t="s">
        <v>92</v>
      </c>
      <c r="C3" s="1" t="s">
        <v>93</v>
      </c>
      <c r="D3" s="1"/>
      <c r="E3" s="1"/>
      <c r="F3" s="1"/>
      <c r="G3" s="1"/>
      <c r="H3" s="1"/>
    </row>
    <row r="4" spans="1:8" ht="15">
      <c r="A4" s="9" t="str">
        <f>CONCATENATE(A3,ABS(A2))</f>
        <v> + 2</v>
      </c>
      <c r="B4" s="1"/>
      <c r="C4" s="1"/>
      <c r="D4" s="1"/>
      <c r="E4" s="1"/>
      <c r="F4" s="1"/>
      <c r="G4" s="1"/>
      <c r="H4" s="1"/>
    </row>
    <row r="5" spans="1:8" ht="15">
      <c r="A5" s="9" t="str">
        <f>IF(F5&lt;0," – "," + ")</f>
        <v> + </v>
      </c>
      <c r="B5" s="1"/>
      <c r="C5" s="1"/>
      <c r="D5" s="10">
        <f>random(4,1,0)*$A$1*IF(random(1,0,0)=1,1,-1)</f>
        <v>3</v>
      </c>
      <c r="E5" s="2">
        <f>random(4,1,0)*$A$1*IF(random(1,0,0)=1,1,-1)</f>
        <v>-2</v>
      </c>
      <c r="F5" s="11">
        <f>random(4,1,0)*$A$1*IF(random(1,0,0)=1,1,-1)</f>
        <v>3</v>
      </c>
      <c r="G5" s="1"/>
      <c r="H5" s="1"/>
    </row>
    <row r="6" spans="1:8" ht="15.75">
      <c r="A6" s="9" t="str">
        <f>CONCATENATE(A5,ABS(F5))</f>
        <v> + 3</v>
      </c>
      <c r="B6" s="1"/>
      <c r="C6" s="1"/>
      <c r="D6" s="10">
        <f aca="true" t="shared" si="0" ref="D6:F7">random(4,0,0)*$A$1*IF(random(1,0,0)=1,1,-1)</f>
        <v>4</v>
      </c>
      <c r="E6" s="2">
        <f t="shared" si="0"/>
        <v>3</v>
      </c>
      <c r="F6" s="11">
        <f t="shared" si="0"/>
        <v>-2</v>
      </c>
      <c r="G6" s="1"/>
      <c r="H6" s="1"/>
    </row>
    <row r="7" spans="1:8" ht="15.75">
      <c r="A7" s="13" t="b">
        <v>0</v>
      </c>
      <c r="B7" s="1"/>
      <c r="C7" s="1"/>
      <c r="D7" s="10">
        <f t="shared" si="0"/>
        <v>0</v>
      </c>
      <c r="E7" s="2">
        <f t="shared" si="0"/>
        <v>-3</v>
      </c>
      <c r="F7" s="11">
        <f t="shared" si="0"/>
        <v>-1</v>
      </c>
      <c r="G7" s="1"/>
      <c r="H7" s="1"/>
    </row>
    <row r="8" spans="1:8" ht="15.75">
      <c r="A8" s="9"/>
      <c r="B8" s="1"/>
      <c r="C8" s="1"/>
      <c r="D8" s="12"/>
      <c r="E8" s="2"/>
      <c r="F8" s="12"/>
      <c r="G8" s="1"/>
      <c r="H8" s="1"/>
    </row>
    <row r="9" spans="1:13" ht="15.75">
      <c r="A9" s="9">
        <f>E10*F11-E11*F10</f>
        <v>-9</v>
      </c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9">
        <f>H10*I11-H11*I10</f>
        <v>-4</v>
      </c>
      <c r="B10" s="1"/>
      <c r="C10" s="3"/>
      <c r="D10" s="55">
        <f>D5</f>
        <v>3</v>
      </c>
      <c r="E10" s="5">
        <f>E6</f>
        <v>3</v>
      </c>
      <c r="F10" s="5">
        <f>F6</f>
        <v>-2</v>
      </c>
      <c r="G10" s="55" t="str">
        <f>A4</f>
        <v> + 2</v>
      </c>
      <c r="H10" s="5">
        <f>D6</f>
        <v>4</v>
      </c>
      <c r="I10" s="5">
        <f>F6</f>
        <v>-2</v>
      </c>
      <c r="J10" s="55" t="str">
        <f>A6</f>
        <v> + 3</v>
      </c>
      <c r="K10" s="5">
        <f>D6</f>
        <v>4</v>
      </c>
      <c r="L10" s="5">
        <f>E6</f>
        <v>3</v>
      </c>
      <c r="M10" s="9"/>
    </row>
    <row r="11" spans="1:13" ht="15">
      <c r="A11" s="9">
        <f>K10*L11-K11*L10</f>
        <v>-12</v>
      </c>
      <c r="B11" s="1"/>
      <c r="C11" s="3"/>
      <c r="D11" s="55"/>
      <c r="E11" s="5">
        <f>E7</f>
        <v>-3</v>
      </c>
      <c r="F11" s="5">
        <f>F7</f>
        <v>-1</v>
      </c>
      <c r="G11" s="55"/>
      <c r="H11" s="5">
        <f>D7</f>
        <v>0</v>
      </c>
      <c r="I11" s="5">
        <f>F7</f>
        <v>-1</v>
      </c>
      <c r="J11" s="55"/>
      <c r="K11" s="5">
        <f>D7</f>
        <v>0</v>
      </c>
      <c r="L11" s="5">
        <f>E7</f>
        <v>-3</v>
      </c>
      <c r="M11" s="9"/>
    </row>
    <row r="12" spans="1:13" ht="15.75">
      <c r="A12" s="13" t="b">
        <v>0</v>
      </c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8" ht="15.75">
      <c r="A13" s="9"/>
      <c r="B13" s="1"/>
      <c r="C13" s="1"/>
      <c r="D13" s="1"/>
      <c r="E13" s="1"/>
      <c r="F13" s="1"/>
      <c r="G13" s="1"/>
      <c r="H13" s="1"/>
    </row>
    <row r="14" spans="1:13" ht="15">
      <c r="A14" s="9">
        <f>A9*D5-A10*E5+A11*F5</f>
        <v>-71</v>
      </c>
      <c r="B14" s="1"/>
      <c r="C14" s="3"/>
      <c r="D14" s="5">
        <f>D5</f>
        <v>3</v>
      </c>
      <c r="E14" s="5" t="s">
        <v>94</v>
      </c>
      <c r="F14" s="5" t="str">
        <f>IF(A9&lt;0,CONCATENATE("(",A9,")"),A9)</f>
        <v>(-9)</v>
      </c>
      <c r="G14" s="3" t="str">
        <f>G10</f>
        <v> + 2</v>
      </c>
      <c r="H14" s="5" t="s">
        <v>94</v>
      </c>
      <c r="I14" s="3" t="str">
        <f>IF(A10&lt;0,CONCATENATE("(",A10,")"),A10)</f>
        <v>(-4)</v>
      </c>
      <c r="J14" s="5" t="str">
        <f>J10</f>
        <v> + 3</v>
      </c>
      <c r="K14" s="5" t="s">
        <v>94</v>
      </c>
      <c r="L14" s="3" t="str">
        <f>IF(A11&lt;0,CONCATENATE("(",A11,")"),A11)</f>
        <v>(-12)</v>
      </c>
      <c r="M14" s="9"/>
    </row>
    <row r="15" spans="1:8" ht="15">
      <c r="A15" s="13" t="b">
        <v>0</v>
      </c>
      <c r="B15" s="1"/>
      <c r="C15" s="1"/>
      <c r="D15" s="1"/>
      <c r="E15" s="1"/>
      <c r="F15" s="1"/>
      <c r="G15" s="1"/>
      <c r="H15" s="1"/>
    </row>
    <row r="16" spans="1:8" ht="15">
      <c r="A16" s="9"/>
      <c r="B16" s="1"/>
      <c r="C16" s="3"/>
      <c r="D16" s="52">
        <f>A14</f>
        <v>-71</v>
      </c>
      <c r="E16" s="52"/>
      <c r="F16" s="3"/>
      <c r="G16" s="3"/>
      <c r="H16" s="1"/>
    </row>
    <row r="17" spans="1:8" ht="15">
      <c r="A17" s="9"/>
      <c r="B17" s="1"/>
      <c r="C17" s="1"/>
      <c r="D17" s="1"/>
      <c r="E17" s="1"/>
      <c r="F17" s="1"/>
      <c r="G17" s="1"/>
      <c r="H17" s="1"/>
    </row>
    <row r="18" spans="1:8" ht="15.75">
      <c r="A18" s="9"/>
      <c r="B18" s="1"/>
      <c r="C18" s="1"/>
      <c r="D18" s="1"/>
      <c r="E18" s="1"/>
      <c r="F18" s="1"/>
      <c r="G18" s="1"/>
      <c r="H18" s="1"/>
    </row>
    <row r="19" ht="12.75">
      <c r="A19" s="9"/>
    </row>
    <row r="34" ht="12.75">
      <c r="H34" t="s">
        <v>24</v>
      </c>
    </row>
    <row r="35" ht="12.75">
      <c r="H35" t="s">
        <v>20</v>
      </c>
    </row>
  </sheetData>
  <sheetProtection sheet="1" objects="1" scenarios="1"/>
  <mergeCells count="4">
    <mergeCell ref="D10:D11"/>
    <mergeCell ref="G10:G11"/>
    <mergeCell ref="J10:J11"/>
    <mergeCell ref="D16:E16"/>
  </mergeCells>
  <conditionalFormatting sqref="C10:D11 G10:G11 J10:J11 M10:M11 C9:M9 C12:M12">
    <cfRule type="expression" priority="1" dxfId="0" stopIfTrue="1">
      <formula>$A$7=TRUE</formula>
    </cfRule>
  </conditionalFormatting>
  <conditionalFormatting sqref="E10:E11 H10:H11 K10:K11">
    <cfRule type="expression" priority="2" dxfId="1" stopIfTrue="1">
      <formula>$A$7=TRUE</formula>
    </cfRule>
  </conditionalFormatting>
  <conditionalFormatting sqref="F10:F11 I10:I11 L10:L11">
    <cfRule type="expression" priority="3" dxfId="2" stopIfTrue="1">
      <formula>$A$7=TRUE</formula>
    </cfRule>
  </conditionalFormatting>
  <conditionalFormatting sqref="C14:M14">
    <cfRule type="expression" priority="4" dxfId="0" stopIfTrue="1">
      <formula>$A$12=TRUE</formula>
    </cfRule>
  </conditionalFormatting>
  <conditionalFormatting sqref="C16:G16">
    <cfRule type="expression" priority="5" dxfId="0" stopIfTrue="1">
      <formula>$A$15=TRUE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35"/>
  <sheetViews>
    <sheetView showGridLines="0" showRowColHeaders="0" zoomScale="112" zoomScaleNormal="112" workbookViewId="0" topLeftCell="H1">
      <selection activeCell="A2" sqref="A2"/>
    </sheetView>
  </sheetViews>
  <sheetFormatPr defaultColWidth="11.00390625" defaultRowHeight="12"/>
  <cols>
    <col min="1" max="1" width="5.00390625" style="0" hidden="1" customWidth="1"/>
    <col min="2" max="2" width="2.125" style="0" hidden="1" customWidth="1"/>
    <col min="3" max="3" width="2.875" style="0" hidden="1" customWidth="1"/>
    <col min="4" max="4" width="3.375" style="0" hidden="1" customWidth="1"/>
    <col min="5" max="5" width="4.125" style="0" hidden="1" customWidth="1"/>
    <col min="6" max="6" width="2.875" style="0" hidden="1" customWidth="1"/>
    <col min="7" max="7" width="9.625" style="0" hidden="1" customWidth="1"/>
    <col min="8" max="8" width="6.00390625" style="0" customWidth="1"/>
    <col min="9" max="9" width="7.625" style="0" customWidth="1"/>
    <col min="10" max="10" width="5.125" style="0" customWidth="1"/>
    <col min="11" max="11" width="5.875" style="0" customWidth="1"/>
    <col min="12" max="12" width="4.125" style="0" customWidth="1"/>
    <col min="13" max="13" width="2.375" style="0" customWidth="1"/>
    <col min="14" max="14" width="2.00390625" style="0" customWidth="1"/>
    <col min="15" max="15" width="2.875" style="0" customWidth="1"/>
    <col min="16" max="16" width="5.375" style="0" customWidth="1"/>
    <col min="17" max="17" width="3.125" style="0" customWidth="1"/>
    <col min="18" max="18" width="2.50390625" style="0" customWidth="1"/>
    <col min="19" max="16384" width="11.50390625" style="0" customWidth="1"/>
  </cols>
  <sheetData>
    <row r="1" ht="12">
      <c r="A1">
        <f>random(1,1,0)</f>
        <v>1</v>
      </c>
    </row>
    <row r="2" spans="1:3" ht="12">
      <c r="A2">
        <f>IF(OR(A9=2,A9=1),1,random(4,1,0)*A1)</f>
        <v>3</v>
      </c>
      <c r="B2" t="s">
        <v>72</v>
      </c>
      <c r="C2">
        <f>IF(A2=1,"",A2)</f>
        <v>3</v>
      </c>
    </row>
    <row r="3" spans="1:11" ht="15">
      <c r="A3" s="9">
        <f>random(4,1,0)*A1</f>
        <v>2</v>
      </c>
      <c r="B3" s="9" t="s">
        <v>95</v>
      </c>
      <c r="C3" s="9">
        <f>IF(A3=1,"",A3)</f>
        <v>2</v>
      </c>
      <c r="D3" s="9" t="s">
        <v>97</v>
      </c>
      <c r="E3" s="9" t="s">
        <v>98</v>
      </c>
      <c r="F3" s="9"/>
      <c r="G3" s="9"/>
      <c r="H3" s="9"/>
      <c r="J3" s="1" t="s">
        <v>96</v>
      </c>
      <c r="K3" s="1" t="str">
        <f>CONCATENATE("Find the first 3 terms of the Maclaurin series for f(x) = ",A10)</f>
        <v>Find the first 3 terms of the Maclaurin series for f(x) = sin(2x)</v>
      </c>
    </row>
    <row r="4" spans="1:9" ht="12">
      <c r="A4" s="9" t="str">
        <f>CONCATENATE("ln(1 + ",C3,"x)")</f>
        <v>ln(1 + 2x)</v>
      </c>
      <c r="B4" s="9"/>
      <c r="C4" s="9"/>
      <c r="D4" s="9" t="str">
        <f>CONCATENATE(C3,"x")</f>
        <v>2x</v>
      </c>
      <c r="E4" s="9">
        <f>C3^2</f>
        <v>4</v>
      </c>
      <c r="F4" s="9">
        <v>2</v>
      </c>
      <c r="G4" s="46" t="s">
        <v>99</v>
      </c>
      <c r="H4" s="46">
        <v>2</v>
      </c>
      <c r="I4" s="14"/>
    </row>
    <row r="5" spans="1:9" ht="12">
      <c r="A5" s="9" t="str">
        <f>CONCATENATE("√(1 + ",C3,"x)")</f>
        <v>√(1 + 2x)</v>
      </c>
      <c r="B5" s="9"/>
      <c r="C5" s="9"/>
      <c r="D5" s="9">
        <v>1</v>
      </c>
      <c r="E5" s="9">
        <f>C3</f>
        <v>2</v>
      </c>
      <c r="F5" s="9">
        <v>2</v>
      </c>
      <c r="G5" s="46" t="s">
        <v>100</v>
      </c>
      <c r="H5" s="9">
        <f>""</f>
      </c>
      <c r="I5" s="14"/>
    </row>
    <row r="6" spans="1:14" ht="15">
      <c r="A6" s="9" t="str">
        <f>CONCATENATE("exp(",C3,"x)")</f>
        <v>exp(2x)</v>
      </c>
      <c r="B6" s="9"/>
      <c r="C6" s="9"/>
      <c r="D6" s="9">
        <v>1</v>
      </c>
      <c r="E6" s="9">
        <f>E5</f>
        <v>2</v>
      </c>
      <c r="F6" s="9">
        <v>1</v>
      </c>
      <c r="G6" s="46" t="s">
        <v>100</v>
      </c>
      <c r="H6" s="9">
        <f>""</f>
      </c>
      <c r="I6" s="14"/>
      <c r="K6" s="9"/>
      <c r="L6" s="5" t="str">
        <f ca="1">INDIRECT(CONCATENATE("D",A9+3))</f>
        <v>2x</v>
      </c>
      <c r="M6" s="9"/>
      <c r="N6" s="9"/>
    </row>
    <row r="7" spans="1:9" ht="12">
      <c r="A7" s="9" t="str">
        <f>CONCATENATE("sin(",C3,"x)")</f>
        <v>sin(2x)</v>
      </c>
      <c r="B7" s="9"/>
      <c r="C7" s="9"/>
      <c r="D7" s="9" t="str">
        <f>D4</f>
        <v>2x</v>
      </c>
      <c r="E7" s="9">
        <f>C3^3</f>
        <v>8</v>
      </c>
      <c r="F7" s="9">
        <v>6</v>
      </c>
      <c r="G7" s="46" t="s">
        <v>99</v>
      </c>
      <c r="H7" s="46">
        <v>3</v>
      </c>
      <c r="I7" s="14"/>
    </row>
    <row r="8" spans="1:14" ht="15">
      <c r="A8" s="9" t="str">
        <f>CONCATENATE("cos(",C3,"x)")</f>
        <v>cos(2x)</v>
      </c>
      <c r="B8" s="9"/>
      <c r="C8" s="9"/>
      <c r="D8" s="9">
        <v>1</v>
      </c>
      <c r="E8" s="9">
        <f>C3^2</f>
        <v>4</v>
      </c>
      <c r="F8" s="9">
        <v>2</v>
      </c>
      <c r="G8" s="46" t="s">
        <v>99</v>
      </c>
      <c r="H8" s="46">
        <v>2</v>
      </c>
      <c r="I8" s="14"/>
      <c r="K8" s="55" t="str">
        <f>G10</f>
        <v>–</v>
      </c>
      <c r="L8" s="5">
        <f>E10/GCD(E10,F10)</f>
        <v>4</v>
      </c>
      <c r="M8" s="56" t="s">
        <v>94</v>
      </c>
      <c r="N8" s="9">
        <f>H10</f>
        <v>3</v>
      </c>
    </row>
    <row r="9" spans="1:14" ht="15">
      <c r="A9" s="9">
        <f>random(5,1,0)*A1</f>
        <v>4</v>
      </c>
      <c r="B9" s="9"/>
      <c r="C9" s="9"/>
      <c r="D9" s="9"/>
      <c r="E9" s="9"/>
      <c r="F9" s="9"/>
      <c r="G9" s="9"/>
      <c r="H9" s="9"/>
      <c r="K9" s="55"/>
      <c r="L9" s="5">
        <f>F10/GCD(E10,F10)</f>
        <v>3</v>
      </c>
      <c r="M9" s="56"/>
      <c r="N9" s="9"/>
    </row>
    <row r="10" spans="1:8" ht="12">
      <c r="A10" s="9" t="str">
        <f ca="1">INDIRECT(CONCATENATE("A",A9+3))</f>
        <v>sin(2x)</v>
      </c>
      <c r="B10" s="9"/>
      <c r="C10" s="9"/>
      <c r="D10" s="9"/>
      <c r="E10" s="9">
        <f ca="1">INDIRECT(CONCATENATE("E",A9+3))</f>
        <v>8</v>
      </c>
      <c r="F10" s="9">
        <f ca="1">INDIRECT(CONCATENATE("F",A9+3))</f>
        <v>6</v>
      </c>
      <c r="G10" s="9" t="str">
        <f ca="1">INDIRECT(CONCATENATE("g",A9+3))</f>
        <v>–</v>
      </c>
      <c r="H10" s="9">
        <f ca="1">INDIRECT(CONCATENATE("H",A9+3))</f>
        <v>3</v>
      </c>
    </row>
    <row r="11" spans="1:14" ht="15">
      <c r="A11" s="13" t="b">
        <v>1</v>
      </c>
      <c r="B11" s="9"/>
      <c r="C11" s="9"/>
      <c r="D11" s="9" t="s">
        <v>101</v>
      </c>
      <c r="E11" s="9">
        <f>C3^3</f>
        <v>8</v>
      </c>
      <c r="F11" s="9">
        <v>3</v>
      </c>
      <c r="G11" s="46" t="s">
        <v>100</v>
      </c>
      <c r="H11" s="9">
        <v>3</v>
      </c>
      <c r="K11" s="55" t="str">
        <f>G16</f>
        <v>+</v>
      </c>
      <c r="L11" s="5">
        <f>E16/GCD(E16,F16)</f>
        <v>4</v>
      </c>
      <c r="M11" s="55" t="s">
        <v>94</v>
      </c>
      <c r="N11" s="15">
        <f>H16</f>
        <v>5</v>
      </c>
    </row>
    <row r="12" spans="1:14" ht="15">
      <c r="A12" s="13" t="b">
        <v>1</v>
      </c>
      <c r="B12" s="9"/>
      <c r="C12" s="9"/>
      <c r="D12" s="9"/>
      <c r="E12" s="9">
        <f>C3^2</f>
        <v>4</v>
      </c>
      <c r="F12" s="9">
        <v>8</v>
      </c>
      <c r="G12" s="46" t="s">
        <v>99</v>
      </c>
      <c r="H12" s="9">
        <v>2</v>
      </c>
      <c r="K12" s="55"/>
      <c r="L12" s="5">
        <f>F16/GCD(E16,F16)</f>
        <v>15</v>
      </c>
      <c r="M12" s="55"/>
      <c r="N12" s="3"/>
    </row>
    <row r="13" spans="1:8" ht="12">
      <c r="A13" s="13" t="b">
        <v>1</v>
      </c>
      <c r="B13" s="9"/>
      <c r="C13" s="9"/>
      <c r="D13" s="9"/>
      <c r="E13" s="9">
        <f>C3^2</f>
        <v>4</v>
      </c>
      <c r="F13" s="9">
        <v>2</v>
      </c>
      <c r="G13" s="46" t="s">
        <v>100</v>
      </c>
      <c r="H13" s="9">
        <v>2</v>
      </c>
    </row>
    <row r="14" spans="1:18" ht="15">
      <c r="A14" s="13" t="b">
        <v>1</v>
      </c>
      <c r="B14" s="9"/>
      <c r="C14" s="9"/>
      <c r="D14" s="9"/>
      <c r="E14" s="9">
        <f>C3^5</f>
        <v>32</v>
      </c>
      <c r="F14" s="9">
        <v>120</v>
      </c>
      <c r="G14" s="46" t="s">
        <v>100</v>
      </c>
      <c r="H14" s="9">
        <v>5</v>
      </c>
      <c r="K14" s="55" t="str">
        <f>CONCATENATE(L6," ",K8)</f>
        <v>2x –</v>
      </c>
      <c r="L14" s="5">
        <f>L8</f>
        <v>4</v>
      </c>
      <c r="M14" s="55" t="s">
        <v>94</v>
      </c>
      <c r="N14" s="9">
        <f>N8</f>
        <v>3</v>
      </c>
      <c r="O14" s="55" t="str">
        <f>K11</f>
        <v>+</v>
      </c>
      <c r="P14" s="5">
        <f>L11</f>
        <v>4</v>
      </c>
      <c r="Q14" s="55" t="s">
        <v>94</v>
      </c>
      <c r="R14" s="9">
        <f>N11</f>
        <v>5</v>
      </c>
    </row>
    <row r="15" spans="1:18" ht="15">
      <c r="A15" s="9"/>
      <c r="B15" s="9"/>
      <c r="C15" s="9"/>
      <c r="D15" s="9"/>
      <c r="E15" s="9">
        <f>C3^4</f>
        <v>16</v>
      </c>
      <c r="F15" s="9">
        <v>24</v>
      </c>
      <c r="G15" s="46" t="s">
        <v>100</v>
      </c>
      <c r="H15" s="9">
        <v>4</v>
      </c>
      <c r="K15" s="55"/>
      <c r="L15" s="5">
        <f>L9</f>
        <v>3</v>
      </c>
      <c r="M15" s="55"/>
      <c r="N15" s="9"/>
      <c r="O15" s="55"/>
      <c r="P15" s="5">
        <f>L12</f>
        <v>15</v>
      </c>
      <c r="Q15" s="55"/>
      <c r="R15" s="9"/>
    </row>
    <row r="16" spans="1:8" ht="12.75">
      <c r="A16" s="9"/>
      <c r="B16" s="9"/>
      <c r="C16" s="9"/>
      <c r="D16" s="9"/>
      <c r="E16" s="9">
        <f ca="1">INDIRECT(CONCATENATE("E",A9+10))</f>
        <v>32</v>
      </c>
      <c r="F16" s="9">
        <f ca="1">INDIRECT(CONCATENATE("F",A9+10))</f>
        <v>120</v>
      </c>
      <c r="G16" s="9" t="str">
        <f ca="1">INDIRECT(CONCATENATE("G",A9+10))</f>
        <v>+</v>
      </c>
      <c r="H16" s="9">
        <f ca="1">INDIRECT(CONCATENATE("H",A9+10))</f>
        <v>5</v>
      </c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34" ht="12.75">
      <c r="H34" t="s">
        <v>25</v>
      </c>
    </row>
    <row r="35" ht="12.75">
      <c r="H35" t="s">
        <v>26</v>
      </c>
    </row>
  </sheetData>
  <sheetProtection sheet="1" objects="1" scenarios="1"/>
  <mergeCells count="8">
    <mergeCell ref="K8:K9"/>
    <mergeCell ref="M8:M9"/>
    <mergeCell ref="K11:K12"/>
    <mergeCell ref="M11:M12"/>
    <mergeCell ref="K14:K15"/>
    <mergeCell ref="M14:M15"/>
    <mergeCell ref="O14:O15"/>
    <mergeCell ref="Q14:Q15"/>
  </mergeCells>
  <conditionalFormatting sqref="K6:N6">
    <cfRule type="expression" priority="1" dxfId="0" stopIfTrue="1">
      <formula>$A$11=TRUE</formula>
    </cfRule>
  </conditionalFormatting>
  <conditionalFormatting sqref="K8:K9 M8:N9 L9">
    <cfRule type="expression" priority="2" dxfId="0" stopIfTrue="1">
      <formula>$A$12=TRUE</formula>
    </cfRule>
  </conditionalFormatting>
  <conditionalFormatting sqref="L8">
    <cfRule type="expression" priority="3" dxfId="4" stopIfTrue="1">
      <formula>$A$12=TRUE</formula>
    </cfRule>
  </conditionalFormatting>
  <conditionalFormatting sqref="K11:K12 M11:N12 L12">
    <cfRule type="expression" priority="4" dxfId="0" stopIfTrue="1">
      <formula>$A$13=TRUE</formula>
    </cfRule>
  </conditionalFormatting>
  <conditionalFormatting sqref="L11">
    <cfRule type="expression" priority="5" dxfId="4" stopIfTrue="1">
      <formula>$A$13=TRUE</formula>
    </cfRule>
  </conditionalFormatting>
  <conditionalFormatting sqref="K14:K15 L15 M14:O15 Q14:R15 P15">
    <cfRule type="expression" priority="6" dxfId="5" stopIfTrue="1">
      <formula>$A$14=TRUE</formula>
    </cfRule>
  </conditionalFormatting>
  <conditionalFormatting sqref="L14 P14">
    <cfRule type="expression" priority="7" dxfId="6" stopIfTrue="1">
      <formula>$A$14=TRUE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35"/>
  <sheetViews>
    <sheetView showGridLines="0" showRowColHeaders="0" zoomScale="111" zoomScaleNormal="111" workbookViewId="0" topLeftCell="D1">
      <selection activeCell="A2" sqref="A2"/>
    </sheetView>
  </sheetViews>
  <sheetFormatPr defaultColWidth="11.00390625" defaultRowHeight="12"/>
  <cols>
    <col min="1" max="1" width="5.125" style="0" hidden="1" customWidth="1"/>
    <col min="2" max="2" width="4.125" style="0" hidden="1" customWidth="1"/>
    <col min="3" max="3" width="6.375" style="0" hidden="1" customWidth="1"/>
    <col min="4" max="5" width="5.00390625" style="0" customWidth="1"/>
    <col min="6" max="6" width="19.00390625" style="0" customWidth="1"/>
    <col min="7" max="7" width="4.00390625" style="0" customWidth="1"/>
    <col min="8" max="8" width="2.00390625" style="0" customWidth="1"/>
    <col min="9" max="9" width="5.625" style="0" customWidth="1"/>
    <col min="10" max="10" width="32.375" style="0" customWidth="1"/>
    <col min="11" max="11" width="3.125" style="0" customWidth="1"/>
    <col min="12" max="16384" width="11.50390625" style="0" customWidth="1"/>
  </cols>
  <sheetData>
    <row r="1" ht="12">
      <c r="A1">
        <f>random(1,1,0)</f>
        <v>1</v>
      </c>
    </row>
    <row r="2" spans="1:3" ht="12">
      <c r="A2">
        <f>random(5,1,0)*A1</f>
        <v>5</v>
      </c>
      <c r="B2">
        <f>random(5,1,0)*A1</f>
        <v>3</v>
      </c>
      <c r="C2">
        <f>IF(A2=1,"",A2)</f>
        <v>5</v>
      </c>
    </row>
    <row r="3" spans="1:11" ht="15.75">
      <c r="A3">
        <f>random(5,2,0)*A1</f>
        <v>3</v>
      </c>
      <c r="B3">
        <v>50</v>
      </c>
      <c r="C3">
        <f>A3</f>
        <v>3</v>
      </c>
      <c r="E3" s="8" t="s">
        <v>102</v>
      </c>
      <c r="F3" s="1" t="s">
        <v>104</v>
      </c>
      <c r="G3" s="1" t="str">
        <f>CONCATENATE(C2,"x - ",B2," = 0 can be rewritten as x = (",C2,"x + ",B2,")")</f>
        <v>5x - 3 = 0 can be rewritten as x = (5x + 3)</v>
      </c>
      <c r="H3" s="1"/>
      <c r="I3" s="1"/>
      <c r="J3" s="1"/>
      <c r="K3" s="17" t="s">
        <v>103</v>
      </c>
    </row>
    <row r="4" spans="1:3" ht="12">
      <c r="A4">
        <f>INT(($A$2*A3+$B$2)^(1/3)*100+0.5)/100</f>
        <v>2.62</v>
      </c>
      <c r="B4">
        <f>IF(AND(A4=A3,B3=50),ROW(),50)</f>
        <v>50</v>
      </c>
      <c r="C4" s="22">
        <f>INT(($A$2*A3+$B$2)^(1/3)*1000+0.5)/1000</f>
        <v>2.621</v>
      </c>
    </row>
    <row r="5" spans="1:6" ht="15">
      <c r="A5">
        <f aca="true" t="shared" si="0" ref="A5:A10">INT(($A$2*A4+$B$2)^(1/3)*100+0.5)/100</f>
        <v>2.53</v>
      </c>
      <c r="B5">
        <f aca="true" t="shared" si="1" ref="B5:B16">IF(AND(A5=A4,B4=50),ROW(),50)</f>
        <v>50</v>
      </c>
      <c r="C5" s="22">
        <f aca="true" t="shared" si="2" ref="C5:C16">INT(($A$2*A4+$B$2)^(1/3)*1000+0.5)/1000</f>
        <v>2.525</v>
      </c>
      <c r="F5" s="1" t="s">
        <v>105</v>
      </c>
    </row>
    <row r="6" spans="1:13" ht="15.75">
      <c r="A6">
        <f t="shared" si="0"/>
        <v>2.5</v>
      </c>
      <c r="B6">
        <f t="shared" si="1"/>
        <v>50</v>
      </c>
      <c r="C6" s="22">
        <f t="shared" si="2"/>
        <v>2.501</v>
      </c>
      <c r="F6" s="1"/>
      <c r="G6" s="1"/>
      <c r="H6" s="1"/>
      <c r="I6" s="1"/>
      <c r="J6" s="1"/>
      <c r="K6" s="1"/>
      <c r="L6" s="1"/>
      <c r="M6" s="1"/>
    </row>
    <row r="7" spans="1:13" ht="18.75">
      <c r="A7" s="23">
        <f t="shared" si="0"/>
        <v>2.49</v>
      </c>
      <c r="B7">
        <f t="shared" si="1"/>
        <v>50</v>
      </c>
      <c r="C7" s="22">
        <f t="shared" si="2"/>
        <v>2.493</v>
      </c>
      <c r="F7" s="18" t="s">
        <v>106</v>
      </c>
      <c r="G7" s="1" t="str">
        <f>CONCATENATE("(",C2,"x")</f>
        <v>(5x</v>
      </c>
      <c r="H7" s="20" t="s">
        <v>107</v>
      </c>
      <c r="I7" s="21" t="str">
        <f>CONCATENATE(" + ",B2,")")</f>
        <v> + 3)</v>
      </c>
      <c r="J7" s="19" t="str">
        <f>K3</f>
        <v>1/3</v>
      </c>
      <c r="K7" s="1"/>
      <c r="L7" s="1"/>
      <c r="M7" s="1"/>
    </row>
    <row r="8" spans="1:13" ht="15.75">
      <c r="A8" s="23">
        <f t="shared" si="0"/>
        <v>2.49</v>
      </c>
      <c r="B8">
        <f t="shared" si="1"/>
        <v>8</v>
      </c>
      <c r="C8" s="22">
        <f t="shared" si="2"/>
        <v>2.491</v>
      </c>
      <c r="F8" s="1"/>
      <c r="G8" s="1"/>
      <c r="H8" s="1"/>
      <c r="I8" s="1"/>
      <c r="J8" s="1"/>
      <c r="K8" s="1"/>
      <c r="L8" s="1"/>
      <c r="M8" s="1"/>
    </row>
    <row r="9" spans="1:13" ht="18">
      <c r="A9" s="23">
        <f t="shared" si="0"/>
        <v>2.49</v>
      </c>
      <c r="B9">
        <f t="shared" si="1"/>
        <v>50</v>
      </c>
      <c r="C9" s="22">
        <f t="shared" si="2"/>
        <v>2.491</v>
      </c>
      <c r="F9" s="18" t="s">
        <v>108</v>
      </c>
      <c r="G9" s="1">
        <f>A3</f>
        <v>3</v>
      </c>
      <c r="H9" s="1"/>
      <c r="I9" s="1" t="s">
        <v>109</v>
      </c>
      <c r="J9" s="1"/>
      <c r="K9" s="1"/>
      <c r="L9" s="1"/>
      <c r="M9" s="1"/>
    </row>
    <row r="10" spans="1:13" ht="15.75">
      <c r="A10" s="23">
        <f t="shared" si="0"/>
        <v>2.49</v>
      </c>
      <c r="B10">
        <f t="shared" si="1"/>
        <v>10</v>
      </c>
      <c r="C10" s="22">
        <f t="shared" si="2"/>
        <v>2.491</v>
      </c>
      <c r="F10" s="1"/>
      <c r="G10" s="1"/>
      <c r="H10" s="1"/>
      <c r="I10" s="1"/>
      <c r="J10" s="1"/>
      <c r="K10" s="1"/>
      <c r="L10" s="1"/>
      <c r="M10" s="1"/>
    </row>
    <row r="11" spans="1:13" ht="15.75">
      <c r="A11" s="23">
        <f aca="true" t="shared" si="3" ref="A11:A16">INT(($A$2*A10+$B$2)^(1/3)*100+0.5)/100</f>
        <v>2.49</v>
      </c>
      <c r="B11">
        <f t="shared" si="1"/>
        <v>50</v>
      </c>
      <c r="C11" s="22">
        <f t="shared" si="2"/>
        <v>2.491</v>
      </c>
      <c r="F11" s="1" t="s">
        <v>110</v>
      </c>
      <c r="G11" s="1"/>
      <c r="H11" s="1"/>
      <c r="I11" s="1"/>
      <c r="J11" s="1"/>
      <c r="K11" s="1"/>
      <c r="L11" s="1"/>
      <c r="M11" s="1"/>
    </row>
    <row r="12" spans="1:13" ht="15.75">
      <c r="A12" s="23">
        <f t="shared" si="3"/>
        <v>2.49</v>
      </c>
      <c r="B12">
        <f t="shared" si="1"/>
        <v>12</v>
      </c>
      <c r="C12" s="22">
        <f t="shared" si="2"/>
        <v>2.491</v>
      </c>
      <c r="F12" s="1"/>
      <c r="G12" s="1"/>
      <c r="H12" s="1"/>
      <c r="I12" s="1"/>
      <c r="J12" s="1"/>
      <c r="K12" s="1"/>
      <c r="L12" s="1"/>
      <c r="M12" s="1"/>
    </row>
    <row r="13" spans="1:13" ht="15">
      <c r="A13" s="23">
        <f t="shared" si="3"/>
        <v>2.49</v>
      </c>
      <c r="B13">
        <f t="shared" si="1"/>
        <v>50</v>
      </c>
      <c r="C13" s="22">
        <f t="shared" si="2"/>
        <v>2.491</v>
      </c>
      <c r="F13" s="24" t="str">
        <f>CONCATENATE("The sequence of iterates starts ",C3,", ",C4,", ",C5,", ",C6,", ",C7,"...")</f>
        <v>The sequence of iterates starts 3, 2.621, 2.525, 2.501, 2.493...</v>
      </c>
      <c r="G13" s="3"/>
      <c r="H13" s="3"/>
      <c r="I13" s="3"/>
      <c r="J13" s="3"/>
      <c r="K13" s="3"/>
      <c r="L13" s="1"/>
      <c r="M13" s="1"/>
    </row>
    <row r="14" spans="1:13" ht="15">
      <c r="A14" s="23">
        <f t="shared" si="3"/>
        <v>2.49</v>
      </c>
      <c r="B14">
        <f t="shared" si="1"/>
        <v>14</v>
      </c>
      <c r="C14" s="22">
        <f t="shared" si="2"/>
        <v>2.491</v>
      </c>
      <c r="F14" s="3" t="s">
        <v>111</v>
      </c>
      <c r="G14" s="3"/>
      <c r="H14" s="3"/>
      <c r="I14" s="3"/>
      <c r="J14" s="3"/>
      <c r="K14" s="3"/>
      <c r="L14" s="1"/>
      <c r="M14" s="1"/>
    </row>
    <row r="15" spans="1:13" ht="30" customHeight="1">
      <c r="A15" s="23">
        <f t="shared" si="3"/>
        <v>2.49</v>
      </c>
      <c r="B15">
        <f t="shared" si="1"/>
        <v>50</v>
      </c>
      <c r="C15" s="22">
        <f t="shared" si="2"/>
        <v>2.491</v>
      </c>
      <c r="F15" s="25" t="str">
        <f>CONCATENATE("To 2 d.p. the root is ",C20,", achieved by the ",B18,"th iterate.")</f>
        <v>To 2 d.p. the root is 2.49, achieved by the 5th iterate.</v>
      </c>
      <c r="G15" s="3"/>
      <c r="H15" s="3"/>
      <c r="I15" s="3"/>
      <c r="J15" s="3"/>
      <c r="K15" s="1"/>
      <c r="L15" s="1"/>
      <c r="M15" s="1"/>
    </row>
    <row r="16" spans="1:3" ht="12.75">
      <c r="A16" s="23">
        <f t="shared" si="3"/>
        <v>2.49</v>
      </c>
      <c r="B16">
        <f t="shared" si="1"/>
        <v>16</v>
      </c>
      <c r="C16" s="22">
        <f t="shared" si="2"/>
        <v>2.491</v>
      </c>
    </row>
    <row r="17" ht="12.75">
      <c r="B17">
        <f>MIN(B3:B16)</f>
        <v>8</v>
      </c>
    </row>
    <row r="18" spans="1:2" ht="12.75">
      <c r="A18" s="23">
        <f ca="1">INDIRECT(CONCATENATE("A",B17))</f>
        <v>2.49</v>
      </c>
      <c r="B18">
        <f>B17-3</f>
        <v>5</v>
      </c>
    </row>
    <row r="19" ht="12.75">
      <c r="A19" s="16"/>
    </row>
    <row r="20" spans="1:3" ht="12.75">
      <c r="A20" s="16">
        <f>A18</f>
        <v>2.49</v>
      </c>
      <c r="B20">
        <f>IF(LEN(A20)=1,".00",IF(LEN(A20)=3,"0",""))</f>
      </c>
      <c r="C20" t="str">
        <f>CONCATENATE(A20,B20)</f>
        <v>2.49</v>
      </c>
    </row>
    <row r="21" ht="12.75">
      <c r="A21" s="7" t="b">
        <v>0</v>
      </c>
    </row>
    <row r="22" ht="12.75">
      <c r="A22" s="7" t="b">
        <v>0</v>
      </c>
    </row>
    <row r="34" ht="12.75">
      <c r="H34" t="s">
        <v>27</v>
      </c>
    </row>
    <row r="35" ht="12.75">
      <c r="H35" t="s">
        <v>20</v>
      </c>
    </row>
  </sheetData>
  <sheetProtection sheet="1" objects="1" scenarios="1"/>
  <conditionalFormatting sqref="F13:M13">
    <cfRule type="expression" priority="1" dxfId="0" stopIfTrue="1">
      <formula>$A$21=TRUE</formula>
    </cfRule>
  </conditionalFormatting>
  <conditionalFormatting sqref="F14:M14">
    <cfRule type="expression" priority="2" dxfId="7" stopIfTrue="1">
      <formula>$A$21=TRUE</formula>
    </cfRule>
  </conditionalFormatting>
  <conditionalFormatting sqref="F15:M15">
    <cfRule type="expression" priority="3" dxfId="0" stopIfTrue="1">
      <formula>$A$22=TRUE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35"/>
  <sheetViews>
    <sheetView showGridLines="0" showRowColHeaders="0" zoomScale="108" zoomScaleNormal="108" workbookViewId="0" topLeftCell="D1">
      <selection activeCell="A2" sqref="A2"/>
    </sheetView>
  </sheetViews>
  <sheetFormatPr defaultColWidth="11.00390625" defaultRowHeight="12"/>
  <cols>
    <col min="1" max="1" width="3.125" style="0" hidden="1" customWidth="1"/>
    <col min="2" max="2" width="2.875" style="0" hidden="1" customWidth="1"/>
    <col min="3" max="3" width="3.125" style="0" hidden="1" customWidth="1"/>
    <col min="4" max="4" width="9.125" style="0" customWidth="1"/>
    <col min="5" max="5" width="11.50390625" style="0" customWidth="1"/>
    <col min="6" max="6" width="3.875" style="0" customWidth="1"/>
    <col min="7" max="8" width="3.125" style="0" customWidth="1"/>
    <col min="9" max="9" width="1.875" style="0" customWidth="1"/>
    <col min="10" max="10" width="4.125" style="0" customWidth="1"/>
    <col min="11" max="11" width="3.625" style="0" customWidth="1"/>
    <col min="12" max="12" width="1.875" style="0" customWidth="1"/>
    <col min="13" max="13" width="2.875" style="0" customWidth="1"/>
    <col min="14" max="14" width="5.00390625" style="0" customWidth="1"/>
    <col min="15" max="16384" width="11.50390625" style="0" customWidth="1"/>
  </cols>
  <sheetData>
    <row r="1" ht="12">
      <c r="A1">
        <f>random(1,1,0)</f>
        <v>1</v>
      </c>
    </row>
    <row r="2" spans="1:3" ht="12">
      <c r="A2">
        <f>IF(A3=-1,1,random(3,1,0)*A1)</f>
        <v>1</v>
      </c>
      <c r="B2" t="s">
        <v>72</v>
      </c>
      <c r="C2">
        <f>IF(A2=1,"",A2)</f>
      </c>
    </row>
    <row r="3" spans="1:11" ht="15.75">
      <c r="A3">
        <f>random(2,1,0)*A1*IF(random(1,0,0)=1,1,-1)</f>
        <v>-1</v>
      </c>
      <c r="B3" t="s">
        <v>107</v>
      </c>
      <c r="C3">
        <f>IF(ABS(A3)&gt;1,ABS(A3),"")</f>
      </c>
      <c r="E3" s="8" t="s">
        <v>112</v>
      </c>
      <c r="F3" s="1" t="s">
        <v>0</v>
      </c>
      <c r="G3" s="1"/>
      <c r="H3" s="1"/>
      <c r="I3" s="1"/>
      <c r="J3" s="1"/>
      <c r="K3" s="1"/>
    </row>
    <row r="4" spans="1:11" ht="15">
      <c r="A4">
        <f>random(3,1,0)*A1</f>
        <v>1</v>
      </c>
      <c r="E4" s="1"/>
      <c r="F4" s="1"/>
      <c r="G4" s="1"/>
      <c r="H4" s="1"/>
      <c r="I4" s="1"/>
      <c r="J4" s="1"/>
      <c r="K4" s="1"/>
    </row>
    <row r="5" spans="1:16" ht="18" customHeight="1">
      <c r="A5">
        <f>IF($A$4=1,1,0)</f>
        <v>1</v>
      </c>
      <c r="B5">
        <f>IF($A$4=2,1,0)</f>
        <v>0</v>
      </c>
      <c r="C5">
        <f>IF($A$4=3,1,0)</f>
        <v>0</v>
      </c>
      <c r="E5" s="1"/>
      <c r="F5" s="28" t="s">
        <v>1</v>
      </c>
      <c r="G5" s="55" t="str">
        <f>IF(A3=-2," - "," + ")</f>
        <v> + </v>
      </c>
      <c r="H5" s="5">
        <f>IF(A3&lt;0,A2,"")</f>
        <v>1</v>
      </c>
      <c r="I5" s="3"/>
      <c r="J5" s="55" t="s">
        <v>3</v>
      </c>
      <c r="K5" s="55" t="str">
        <f>A8</f>
        <v>cos x</v>
      </c>
      <c r="L5" s="9">
        <f>B8</f>
      </c>
      <c r="M5" s="55">
        <f>IF(A3=-2,"e","")</f>
      </c>
      <c r="N5" s="9">
        <f>IF(A3=-2,CONCATENATE("–",A2,"/x",""),"")</f>
      </c>
      <c r="O5" s="9"/>
      <c r="P5" s="9"/>
    </row>
    <row r="6" spans="1:16" ht="18">
      <c r="A6">
        <f>random(3,1,0)*A1</f>
        <v>2</v>
      </c>
      <c r="B6" t="s">
        <v>95</v>
      </c>
      <c r="C6">
        <f>IF(A6=1,"",A6)</f>
        <v>2</v>
      </c>
      <c r="E6" s="1"/>
      <c r="F6" s="3" t="s">
        <v>2</v>
      </c>
      <c r="G6" s="55"/>
      <c r="H6" s="5" t="str">
        <f>IF(A3&lt;0,"x","")</f>
        <v>x</v>
      </c>
      <c r="I6" s="26">
        <f>C3</f>
      </c>
      <c r="J6" s="55"/>
      <c r="K6" s="55"/>
      <c r="L6" s="9"/>
      <c r="M6" s="55"/>
      <c r="N6" s="9"/>
      <c r="O6" s="9"/>
      <c r="P6" s="9"/>
    </row>
    <row r="7" spans="1:11" ht="15.75">
      <c r="A7">
        <f>random(3,1,0)*A1</f>
        <v>3</v>
      </c>
      <c r="B7" t="s">
        <v>4</v>
      </c>
      <c r="E7" s="1"/>
      <c r="F7" s="1"/>
      <c r="G7" s="1"/>
      <c r="H7" s="1"/>
      <c r="I7" s="1"/>
      <c r="J7" s="1"/>
      <c r="K7" s="1"/>
    </row>
    <row r="8" spans="1:15" ht="18">
      <c r="A8" t="str">
        <f>IF(ABS(A3)=1,CHOOSE(A7,"x","e","cos x"),"x")</f>
        <v>cos x</v>
      </c>
      <c r="B8">
        <f>IF(C3=2,A6,IF(A7=3,"",IF(A7=2,"x",C3)))</f>
      </c>
      <c r="E8" s="1"/>
      <c r="F8" s="3" t="s">
        <v>1</v>
      </c>
      <c r="G8" s="55" t="str">
        <f>CONCATENATE(" + ",C2,"x")</f>
        <v> + x</v>
      </c>
      <c r="H8" s="55"/>
      <c r="I8" s="27">
        <f>C3</f>
      </c>
      <c r="J8" s="55" t="s">
        <v>5</v>
      </c>
      <c r="K8" s="55" t="s">
        <v>94</v>
      </c>
      <c r="L8" s="9">
        <f>C6</f>
        <v>2</v>
      </c>
      <c r="M8" s="55" t="s">
        <v>6</v>
      </c>
      <c r="N8" s="9" t="str">
        <f>CONCATENATE("– (",A10,"x^",A3+1,")",B10)</f>
        <v>– (x^0)/0</v>
      </c>
      <c r="O8" s="9"/>
    </row>
    <row r="9" spans="1:15" ht="15.75">
      <c r="A9">
        <f>A2/GCD(A2,A3+1)</f>
        <v>1</v>
      </c>
      <c r="B9">
        <f>(A3+1)/GCD(A2,A3+1)</f>
        <v>0</v>
      </c>
      <c r="E9" s="1"/>
      <c r="F9" s="3" t="s">
        <v>2</v>
      </c>
      <c r="G9" s="55"/>
      <c r="H9" s="55"/>
      <c r="I9" s="3"/>
      <c r="J9" s="55"/>
      <c r="K9" s="55"/>
      <c r="L9" s="9"/>
      <c r="M9" s="55"/>
      <c r="N9" s="9"/>
      <c r="O9" s="9"/>
    </row>
    <row r="10" spans="1:11" ht="15.75">
      <c r="A10">
        <f>IF(A9=1,"",A9)</f>
      </c>
      <c r="B10" t="str">
        <f>IF(B9=1,"",CONCATENATE("/",B9))</f>
        <v>/0</v>
      </c>
      <c r="E10" s="1"/>
      <c r="F10" s="1"/>
      <c r="G10" s="1"/>
      <c r="H10" s="1"/>
      <c r="I10" s="1"/>
      <c r="J10" s="1"/>
      <c r="K10" s="1"/>
    </row>
    <row r="11" spans="5:15" ht="19.5">
      <c r="E11" s="1"/>
      <c r="F11" s="3"/>
      <c r="G11" s="3"/>
      <c r="H11" s="3"/>
      <c r="I11" s="3"/>
      <c r="J11" s="3"/>
      <c r="K11" s="3"/>
      <c r="L11" s="9"/>
      <c r="M11" s="9"/>
      <c r="N11" s="9"/>
      <c r="O11" s="29">
        <f>A12</f>
      </c>
    </row>
    <row r="12" spans="1:15" ht="18">
      <c r="A12">
        <f>IF(A3=-2,CONCATENATE(C2,"x^-1"),IF(A3&gt;0,CONCATENATE("(",A10,"x^",A3+1,")",B10),""))</f>
      </c>
      <c r="E12" s="1"/>
      <c r="F12" s="33" t="s">
        <v>7</v>
      </c>
      <c r="G12" s="31"/>
      <c r="H12" s="32"/>
      <c r="I12" s="31"/>
      <c r="J12" s="31"/>
      <c r="K12" s="31"/>
      <c r="L12" s="32"/>
      <c r="M12" s="32"/>
      <c r="N12" s="30" t="str">
        <f>IF(A3=-1,"x","e")</f>
        <v>x</v>
      </c>
      <c r="O12" s="9"/>
    </row>
    <row r="13" spans="5:11" ht="15">
      <c r="E13" s="1"/>
      <c r="F13" s="1"/>
      <c r="G13" s="1"/>
      <c r="H13" s="1"/>
      <c r="I13" s="1"/>
      <c r="J13" s="1"/>
      <c r="K13" s="1"/>
    </row>
    <row r="14" spans="1:15" ht="15">
      <c r="A14" s="7" t="b">
        <v>0</v>
      </c>
      <c r="B14" s="7" t="b">
        <v>0</v>
      </c>
      <c r="E14" s="1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8">
      <c r="A15" s="34" t="str">
        <f>CONCATENATE("y = (x ^ ",A6+1," / ",A6+1," + k)/ I")</f>
        <v>y = (x ^ 3 / 3 + k)/ I</v>
      </c>
      <c r="E15" s="1"/>
      <c r="F15" s="9"/>
      <c r="G15" s="3"/>
      <c r="H15" s="33" t="str">
        <f>IF(A3&lt;&gt;-1,A15,IF(A7=1,A16,IF(A7=2,A17,A18)))</f>
        <v>y = (x sin x + cos x + k)/ I</v>
      </c>
      <c r="I15" s="3"/>
      <c r="J15" s="3"/>
      <c r="K15" s="3"/>
      <c r="L15" s="9"/>
      <c r="M15" s="9"/>
      <c r="N15" s="9"/>
      <c r="O15" s="9"/>
    </row>
    <row r="16" spans="1:15" ht="15">
      <c r="A16" s="34" t="str">
        <f>CONCATENATE("y = (x ^ ",A6+2,"/",A6+2," + k)/ I")</f>
        <v>y = (x ^ 4/4 + k)/ I</v>
      </c>
      <c r="E16" s="1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1" ht="15.75">
      <c r="A17" t="str">
        <f>"y = (xe ^ x – e ^ x + k)/ I"</f>
        <v>y = (xe ^ x – e ^ x + k)/ I</v>
      </c>
      <c r="E17" s="1"/>
      <c r="F17" s="1"/>
      <c r="G17" s="1"/>
      <c r="H17" s="1"/>
      <c r="I17" s="1"/>
      <c r="J17" s="1"/>
      <c r="K17" s="1"/>
    </row>
    <row r="18" spans="1:11" ht="15.75">
      <c r="A18" t="str">
        <f>"y = (x sin x + cos x + k)/ I"</f>
        <v>y = (x sin x + cos x + k)/ I</v>
      </c>
      <c r="E18" s="1"/>
      <c r="F18" s="1"/>
      <c r="G18" s="1"/>
      <c r="H18" s="1"/>
      <c r="I18" s="1"/>
      <c r="J18" s="1"/>
      <c r="K18" s="1"/>
    </row>
    <row r="19" spans="5:11" ht="15.75">
      <c r="E19" s="1"/>
      <c r="F19" s="1"/>
      <c r="G19" s="1"/>
      <c r="H19" s="1"/>
      <c r="I19" s="1"/>
      <c r="J19" s="1"/>
      <c r="K19" s="1"/>
    </row>
    <row r="20" spans="5:11" ht="15.75">
      <c r="E20" s="1"/>
      <c r="F20" s="1"/>
      <c r="G20" s="1"/>
      <c r="H20" s="1"/>
      <c r="I20" s="1"/>
      <c r="J20" s="1"/>
      <c r="K20" s="1"/>
    </row>
    <row r="21" spans="5:11" ht="15.75">
      <c r="E21" s="1"/>
      <c r="F21" s="1"/>
      <c r="G21" s="1"/>
      <c r="H21" s="1"/>
      <c r="I21" s="1"/>
      <c r="J21" s="1"/>
      <c r="K21" s="1"/>
    </row>
    <row r="22" spans="5:11" ht="15.75">
      <c r="E22" s="1"/>
      <c r="F22" s="1"/>
      <c r="G22" s="1"/>
      <c r="H22" s="1"/>
      <c r="I22" s="1"/>
      <c r="J22" s="1"/>
      <c r="K22" s="1"/>
    </row>
    <row r="34" ht="12.75">
      <c r="H34" t="s">
        <v>26</v>
      </c>
    </row>
    <row r="35" ht="12.75">
      <c r="H35" t="s">
        <v>28</v>
      </c>
    </row>
  </sheetData>
  <sheetProtection sheet="1" objects="1" scenarios="1"/>
  <mergeCells count="8">
    <mergeCell ref="M5:M6"/>
    <mergeCell ref="G8:H9"/>
    <mergeCell ref="J8:J9"/>
    <mergeCell ref="K8:K9"/>
    <mergeCell ref="M8:M9"/>
    <mergeCell ref="G5:G6"/>
    <mergeCell ref="J5:J6"/>
    <mergeCell ref="K5:K6"/>
  </mergeCells>
  <conditionalFormatting sqref="G8:Q10 F9:F10">
    <cfRule type="expression" priority="1" dxfId="8" stopIfTrue="1">
      <formula>$A$3&gt;0</formula>
    </cfRule>
  </conditionalFormatting>
  <conditionalFormatting sqref="F6 K5 L5:O6 G5:G6 I5:J6 H6">
    <cfRule type="expression" priority="2" dxfId="8" stopIfTrue="1">
      <formula>$A$3&lt;1</formula>
    </cfRule>
  </conditionalFormatting>
  <conditionalFormatting sqref="F5 H5">
    <cfRule type="expression" priority="3" dxfId="9" stopIfTrue="1">
      <formula>$A$3&lt;1</formula>
    </cfRule>
  </conditionalFormatting>
  <conditionalFormatting sqref="F8">
    <cfRule type="expression" priority="4" dxfId="9" stopIfTrue="1">
      <formula>$A$3&gt;0</formula>
    </cfRule>
  </conditionalFormatting>
  <conditionalFormatting sqref="F11:O12">
    <cfRule type="expression" priority="5" dxfId="0" stopIfTrue="1">
      <formula>$A$14=TRUE</formula>
    </cfRule>
  </conditionalFormatting>
  <conditionalFormatting sqref="F14:O16">
    <cfRule type="expression" priority="6" dxfId="0" stopIfTrue="1">
      <formula>$B$14=TRUE</formula>
    </cfRule>
  </conditionalFormatting>
  <printOptions/>
  <pageMargins left="0.75" right="0.75" top="1" bottom="1" header="0.5" footer="0.5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Balmoral 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C.K.Mullan</dc:creator>
  <cp:keywords/>
  <dc:description/>
  <cp:lastModifiedBy>EDWARD MULLAN</cp:lastModifiedBy>
  <cp:lastPrinted>2006-05-23T09:39:47Z</cp:lastPrinted>
  <dcterms:created xsi:type="dcterms:W3CDTF">2003-09-29T16:14:45Z</dcterms:created>
  <dcterms:modified xsi:type="dcterms:W3CDTF">2006-05-23T10:21:09Z</dcterms:modified>
  <cp:category/>
  <cp:version/>
  <cp:contentType/>
  <cp:contentStatus/>
</cp:coreProperties>
</file>